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005" yWindow="15" windowWidth="14235" windowHeight="14445" activeTab="0"/>
  </bookViews>
  <sheets>
    <sheet name="Amortization" sheetId="1" r:id="rId1"/>
  </sheets>
  <definedNames>
    <definedName name="Annual_interest_rate">'Amortization'!$D$10</definedName>
    <definedName name="Beg.Bal">IF('Amortization'!IU1&lt;&gt;"",'Amortization'!D65536,"")</definedName>
    <definedName name="Calculated_payment">'Amortization'!$D$14</definedName>
    <definedName name="Cum.Interest">IF('Amortization'!IQ1&lt;&gt;"",'Amortization'!A65536+'Amortization'!IT1,"")</definedName>
    <definedName name="DATABASE">'Amortization'!$B$1:$H$382</definedName>
    <definedName name="Ending.Balance">IF('Amortization'!IR1&lt;&gt;"",'Amortization'!IT1-'Amortization'!IV1,"")</definedName>
    <definedName name="Entered_payment">'Amortization'!$D$15</definedName>
    <definedName name="First_payment_due">'Amortization'!$D$8</definedName>
    <definedName name="First_payment_no">'Amortization'!$D$18</definedName>
    <definedName name="home">'Amortization'!#REF!</definedName>
    <definedName name="Interest">IF('Amortization'!IT1&lt;&gt;"",'Amortization'!IV1*Periodic_rate,"")</definedName>
    <definedName name="Loan_amount">'Amortization'!$D$9</definedName>
    <definedName name="payment.Num">IF(OR('Amortization'!A65536="",'Amortization'!A65536=Total_payments),"",'Amortization'!A65536+1)</definedName>
    <definedName name="Payments_per_year">'Amortization'!$D$12</definedName>
    <definedName name="Periodic_rate">Annual_interest_rate/Payments_per_year</definedName>
    <definedName name="Pmt_to_use">'Amortization'!$D$17</definedName>
    <definedName name="Principal">IF('Amortization'!IS1&lt;&gt;"",MIN('Amortization'!IU1,Pmt_to_use-'Amortization'!IV1),"")</definedName>
    <definedName name="_xlnm.Print_Area" localSheetId="0">'Amortization'!$B$1:$H$387</definedName>
    <definedName name="_xlnm.Print_Titles" localSheetId="0">'Amortization'!$21:$22</definedName>
    <definedName name="Save_Area">'Amortization'!#REF!</definedName>
    <definedName name="Show.Date">IF('Amortization'!IV1&lt;&gt;"",DATE(YEAR(First_payment_due),MONTH(First_payment_due)+('Amortization'!IV1-1)*12/Payments_per_year,DAY(First_payment_due)),"")</definedName>
    <definedName name="Table_beg_bal">'Amortization'!$H$17</definedName>
    <definedName name="Table_prior_interest">'Amortization'!$H$18</definedName>
    <definedName name="Table_start_date">'Amortization'!$D$7</definedName>
    <definedName name="Table_start_pmt">'Amortization'!$G$7</definedName>
    <definedName name="Term_in_years">'Amortization'!$D$11</definedName>
    <definedName name="Total_payments">Payments_per_year*Term_in_years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<sst xmlns="http://schemas.openxmlformats.org/spreadsheetml/2006/main" count="34" uniqueCount="32">
  <si>
    <t>Initialization Information</t>
  </si>
  <si>
    <t>Loan amount: &gt;</t>
  </si>
  <si>
    <t>Table starts at date: &gt;</t>
  </si>
  <si>
    <t>Annual interest rate: &gt;</t>
  </si>
  <si>
    <t>or payment number: &gt;</t>
  </si>
  <si>
    <t>Term in years: &gt;</t>
  </si>
  <si>
    <t>Payments per year: &gt;</t>
  </si>
  <si>
    <t>First payment due: &gt;</t>
  </si>
  <si>
    <t>PERIODIC PAYMENT</t>
  </si>
  <si>
    <t>Calculated payment: &gt;</t>
  </si>
  <si>
    <t>Use payment of: &gt;</t>
  </si>
  <si>
    <t>Payment</t>
  </si>
  <si>
    <t>Beginning</t>
  </si>
  <si>
    <t>Ending</t>
  </si>
  <si>
    <t>Cumulative</t>
  </si>
  <si>
    <t>No.</t>
  </si>
  <si>
    <t>Date</t>
  </si>
  <si>
    <t>Balance</t>
  </si>
  <si>
    <t>Interest</t>
  </si>
  <si>
    <t>Principal</t>
  </si>
  <si>
    <t>The End!</t>
  </si>
  <si>
    <t>Note: This isn't financial, legal, tax advise.</t>
  </si>
  <si>
    <t>While all data is deemed 100% accurate, results are not guaranteed.</t>
  </si>
  <si>
    <t>Altered payment: &gt;</t>
  </si>
  <si>
    <t>LOAN DATA</t>
  </si>
  <si>
    <t>Amortization Table</t>
  </si>
  <si>
    <t>Table</t>
  </si>
  <si>
    <t xml:space="preserve">CALCULATION SUMMARY </t>
  </si>
  <si>
    <t>2) The print area is defined at 30 years.  Manually set for other periods.</t>
  </si>
  <si>
    <t>1) To use the table, simply change any of the green cell values in the "initialization information" area of the worksheet.</t>
  </si>
  <si>
    <t>3) Enter data in the green cells, others are locked out.</t>
  </si>
  <si>
    <t>1st payment in table &gt;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</si>
</sst>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.d\.yy"/>
    <numFmt numFmtId="165" formatCode="d\.mmm\.yy"/>
    <numFmt numFmtId="166" formatCode="d\.mmm"/>
    <numFmt numFmtId="167" formatCode="mmm\.yy"/>
    <numFmt numFmtId="168" formatCode="m\.d\.yy\ h:mm"/>
    <numFmt numFmtId="169" formatCode="[$-409]dddd\,\ mmmm\ dd\,\ yyyy"/>
    <numFmt numFmtId="170" formatCode="m/d/yy;@"/>
  </numFmts>
  <fonts count="24">
    <font>
      <sz val="10"/>
      <color indexed="12"/>
      <name val="Palatino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9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i/>
      <sz val="10"/>
      <color indexed="17"/>
      <name val="Arial"/>
      <family val="2"/>
    </font>
    <font>
      <i/>
      <sz val="12"/>
      <color indexed="12"/>
      <name val="Arial"/>
      <family val="2"/>
    </font>
    <font>
      <i/>
      <sz val="12"/>
      <color indexed="17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8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6" fontId="9" fillId="0" borderId="0" xfId="16" applyFont="1" applyAlignment="1" applyProtection="1">
      <alignment/>
      <protection locked="0"/>
    </xf>
    <xf numFmtId="10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/>
    </xf>
    <xf numFmtId="7" fontId="8" fillId="2" borderId="1" xfId="0" applyNumberFormat="1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170" fontId="9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14" fillId="0" borderId="3" xfId="0" applyFont="1" applyBorder="1" applyAlignment="1" applyProtection="1">
      <alignment/>
      <protection/>
    </xf>
    <xf numFmtId="0" fontId="16" fillId="0" borderId="4" xfId="0" applyFont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14" fillId="0" borderId="4" xfId="0" applyNumberFormat="1" applyFont="1" applyBorder="1" applyAlignment="1" applyProtection="1">
      <alignment horizontal="center"/>
      <protection/>
    </xf>
    <xf numFmtId="4" fontId="14" fillId="0" borderId="4" xfId="0" applyNumberFormat="1" applyFont="1" applyBorder="1" applyAlignment="1" applyProtection="1">
      <alignment horizontal="center"/>
      <protection/>
    </xf>
    <xf numFmtId="0" fontId="14" fillId="0" borderId="6" xfId="0" applyFont="1" applyBorder="1" applyAlignment="1" applyProtection="1">
      <alignment horizontal="center"/>
      <protection/>
    </xf>
    <xf numFmtId="164" fontId="14" fillId="0" borderId="6" xfId="0" applyNumberFormat="1" applyFont="1" applyBorder="1" applyAlignment="1" applyProtection="1">
      <alignment horizontal="center"/>
      <protection/>
    </xf>
    <xf numFmtId="4" fontId="14" fillId="0" borderId="6" xfId="0" applyNumberFormat="1" applyFont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 horizontal="center"/>
      <protection/>
    </xf>
    <xf numFmtId="164" fontId="14" fillId="0" borderId="5" xfId="0" applyNumberFormat="1" applyFont="1" applyBorder="1" applyAlignment="1" applyProtection="1">
      <alignment horizontal="center"/>
      <protection/>
    </xf>
    <xf numFmtId="4" fontId="14" fillId="0" borderId="5" xfId="0" applyNumberFormat="1" applyFont="1" applyBorder="1" applyAlignment="1" applyProtection="1">
      <alignment horizontal="center"/>
      <protection/>
    </xf>
    <xf numFmtId="164" fontId="14" fillId="0" borderId="0" xfId="0" applyNumberFormat="1" applyFont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3" borderId="0" xfId="0" applyFont="1" applyFill="1" applyBorder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vertical="center"/>
      <protection/>
    </xf>
    <xf numFmtId="7" fontId="22" fillId="3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7" fontId="11" fillId="0" borderId="0" xfId="0" applyNumberFormat="1" applyFont="1" applyAlignment="1" applyProtection="1">
      <alignment vertical="center"/>
      <protection locked="0"/>
    </xf>
    <xf numFmtId="7" fontId="20" fillId="0" borderId="0" xfId="0" applyNumberFormat="1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6" fontId="20" fillId="0" borderId="0" xfId="16" applyFont="1" applyAlignment="1" applyProtection="1">
      <alignment/>
      <protection/>
    </xf>
    <xf numFmtId="6" fontId="20" fillId="0" borderId="0" xfId="16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18" fillId="2" borderId="7" xfId="0" applyFont="1" applyFill="1" applyBorder="1" applyAlignment="1" applyProtection="1">
      <alignment horizontal="left" vertical="center"/>
      <protection/>
    </xf>
    <xf numFmtId="0" fontId="17" fillId="2" borderId="7" xfId="0" applyFont="1" applyFill="1" applyBorder="1" applyAlignment="1" applyProtection="1">
      <alignment vertical="center"/>
      <protection/>
    </xf>
  </cellXfs>
  <cellStyles count="5">
    <cellStyle name="Normal" xfId="0"/>
    <cellStyle name="Comma" xfId="15"/>
    <cellStyle name="Currency" xfId="16"/>
    <cellStyle name="Currency(00)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9</xdr:row>
      <xdr:rowOff>0</xdr:rowOff>
    </xdr:from>
    <xdr:to>
      <xdr:col>7</xdr:col>
      <xdr:colOff>542925</xdr:colOff>
      <xdr:row>10</xdr:row>
      <xdr:rowOff>47625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4019550" y="1781175"/>
          <a:ext cx="2752725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data in the </a:t>
          </a:r>
          <a:r>
            <a:rPr lang="en-US" cap="none" sz="1200" b="0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green </a:t>
          </a:r>
          <a:r>
            <a:rPr lang="en-US" cap="none" sz="12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387"/>
  <sheetViews>
    <sheetView showGridLines="0" showRowColHeaders="0" tabSelected="1" workbookViewId="0" topLeftCell="A1">
      <selection activeCell="D7" sqref="D7"/>
    </sheetView>
  </sheetViews>
  <sheetFormatPr defaultColWidth="9.00390625" defaultRowHeight="12.75"/>
  <cols>
    <col min="1" max="1" width="2.375" style="2" customWidth="1"/>
    <col min="2" max="2" width="5.125" style="2" customWidth="1"/>
    <col min="3" max="3" width="19.00390625" style="2" customWidth="1"/>
    <col min="4" max="4" width="13.625" style="2" customWidth="1"/>
    <col min="5" max="5" width="14.625" style="2" customWidth="1"/>
    <col min="6" max="6" width="13.125" style="2" customWidth="1"/>
    <col min="7" max="7" width="13.875" style="2" customWidth="1"/>
    <col min="8" max="8" width="14.50390625" style="2" customWidth="1"/>
    <col min="9" max="18" width="11.50390625" style="2" customWidth="1"/>
    <col min="19" max="19" width="8.00390625" style="2" customWidth="1"/>
    <col min="20" max="26" width="11.50390625" style="2" customWidth="1"/>
    <col min="27" max="27" width="11.875" style="2" customWidth="1"/>
    <col min="28" max="16384" width="11.50390625" style="2" customWidth="1"/>
  </cols>
  <sheetData>
    <row r="1" spans="2:8" ht="30" customHeight="1">
      <c r="B1" s="51" t="s">
        <v>25</v>
      </c>
      <c r="C1" s="52"/>
      <c r="D1" s="52"/>
      <c r="E1" s="52"/>
      <c r="F1" s="52"/>
      <c r="G1" s="52"/>
      <c r="H1" s="52"/>
    </row>
    <row r="2" spans="2:3" ht="12.75">
      <c r="B2" s="33" t="s">
        <v>29</v>
      </c>
      <c r="C2" s="34"/>
    </row>
    <row r="3" spans="2:3" ht="12.75">
      <c r="B3" s="33" t="s">
        <v>28</v>
      </c>
      <c r="C3" s="34"/>
    </row>
    <row r="4" spans="2:3" ht="12.75">
      <c r="B4" s="33" t="s">
        <v>30</v>
      </c>
      <c r="C4" s="34"/>
    </row>
    <row r="5" spans="2:7" ht="21" customHeight="1">
      <c r="B5" s="35" t="s">
        <v>0</v>
      </c>
      <c r="C5" s="34"/>
      <c r="D5" s="4"/>
      <c r="E5" s="4"/>
      <c r="F5" s="4"/>
      <c r="G5" s="4"/>
    </row>
    <row r="6" spans="2:8" ht="12.75">
      <c r="B6" s="1" t="s">
        <v>24</v>
      </c>
      <c r="C6" s="12"/>
      <c r="D6" s="13"/>
      <c r="E6" s="14"/>
      <c r="F6" s="14"/>
      <c r="G6" s="13"/>
      <c r="H6" s="13"/>
    </row>
    <row r="7" spans="2:8" ht="12.75">
      <c r="B7" s="36" t="s">
        <v>2</v>
      </c>
      <c r="D7" s="16">
        <v>37986</v>
      </c>
      <c r="F7" s="5" t="s">
        <v>4</v>
      </c>
      <c r="G7" s="6">
        <v>1</v>
      </c>
      <c r="H7" s="4"/>
    </row>
    <row r="8" spans="2:8" ht="12.75">
      <c r="B8" s="36" t="s">
        <v>7</v>
      </c>
      <c r="D8" s="16">
        <f>Table_start_date</f>
        <v>37986</v>
      </c>
      <c r="E8" s="4"/>
      <c r="F8" s="7"/>
      <c r="G8" s="7"/>
      <c r="H8" s="4"/>
    </row>
    <row r="9" spans="2:4" ht="12.75">
      <c r="B9" s="36" t="s">
        <v>1</v>
      </c>
      <c r="D9" s="8">
        <v>500000</v>
      </c>
    </row>
    <row r="10" spans="2:4" ht="12.75">
      <c r="B10" s="36" t="s">
        <v>3</v>
      </c>
      <c r="D10" s="9">
        <v>0.06</v>
      </c>
    </row>
    <row r="11" spans="2:4" ht="12.75">
      <c r="B11" s="36" t="s">
        <v>5</v>
      </c>
      <c r="D11" s="10">
        <v>30</v>
      </c>
    </row>
    <row r="12" spans="2:4" ht="12.75">
      <c r="B12" s="36" t="s">
        <v>6</v>
      </c>
      <c r="D12" s="10">
        <v>12</v>
      </c>
    </row>
    <row r="13" spans="2:8" ht="12.75">
      <c r="B13" s="1" t="s">
        <v>8</v>
      </c>
      <c r="C13" s="12"/>
      <c r="D13" s="13"/>
      <c r="E13" s="14"/>
      <c r="F13" s="14"/>
      <c r="G13" s="13"/>
      <c r="H13" s="13"/>
    </row>
    <row r="14" spans="2:8" ht="18" customHeight="1">
      <c r="B14" s="38" t="s">
        <v>9</v>
      </c>
      <c r="C14" s="39"/>
      <c r="D14" s="40">
        <f>PMT(Periodic_rate,Total_payments,-Loan_amount)</f>
        <v>2997.7526257637946</v>
      </c>
      <c r="H14" s="17"/>
    </row>
    <row r="15" spans="2:8" ht="18" customHeight="1">
      <c r="B15" s="41" t="s">
        <v>23</v>
      </c>
      <c r="C15" s="42"/>
      <c r="D15" s="43">
        <v>0</v>
      </c>
      <c r="F15" s="11"/>
      <c r="G15" s="4"/>
      <c r="H15" s="18"/>
    </row>
    <row r="16" spans="2:8" ht="12.75">
      <c r="B16" s="1" t="s">
        <v>27</v>
      </c>
      <c r="C16" s="12"/>
      <c r="D16" s="13"/>
      <c r="E16" s="14"/>
      <c r="F16" s="14"/>
      <c r="G16" s="13"/>
      <c r="H16" s="13"/>
    </row>
    <row r="17" spans="2:8" ht="12.75">
      <c r="B17" s="36" t="s">
        <v>10</v>
      </c>
      <c r="C17" s="34"/>
      <c r="D17" s="44">
        <f>IF(Entered_payment=0,Calculated_payment,Entered_payment)</f>
        <v>2997.7526257637946</v>
      </c>
      <c r="E17" s="34"/>
      <c r="F17" s="34"/>
      <c r="G17" s="48" t="str">
        <f>"Beginning balance at payment "&amp;TEXT(First_payment_no,"0")&amp;" &gt;"</f>
        <v>Beginning balance at payment 1 &gt;</v>
      </c>
      <c r="H17" s="46">
        <f>FV(Annual_interest_rate/Payments_per_year,First_payment_no-1,Pmt_to_use,-Loan_amount)</f>
        <v>500000</v>
      </c>
    </row>
    <row r="18" spans="2:8" ht="12.75">
      <c r="B18" s="37" t="s">
        <v>31</v>
      </c>
      <c r="C18" s="34"/>
      <c r="D18" s="45">
        <f>IF(D7=0,IF(G7=0,1,G7),1+D12*(YEAR(D7)-YEAR(D8))+INT(D12*(MONTH(D7)-MONTH(D8))/12)+IF(DAY(D7)&gt;DAY(D8),1))</f>
        <v>1</v>
      </c>
      <c r="E18" s="37"/>
      <c r="F18" s="49"/>
      <c r="G18" s="50" t="str">
        <f>"Cumulative interest prior to payment "&amp;TEXT(First_payment_no,"0")&amp;" &gt;"</f>
        <v>Cumulative interest prior to payment 1 &gt;</v>
      </c>
      <c r="H18" s="47">
        <f>Pmt_to_use*(First_payment_no-1)-(Loan_amount-Table_beg_bal)</f>
        <v>0</v>
      </c>
    </row>
    <row r="19" spans="2:8" ht="23.25">
      <c r="B19" s="15" t="s">
        <v>26</v>
      </c>
      <c r="C19" s="32"/>
      <c r="D19" s="32"/>
      <c r="E19" s="32"/>
      <c r="F19" s="32"/>
      <c r="G19" s="32"/>
      <c r="H19" s="32"/>
    </row>
    <row r="20" spans="2:8" ht="11.25" customHeight="1">
      <c r="B20" s="19"/>
      <c r="C20" s="19"/>
      <c r="D20" s="19"/>
      <c r="E20" s="19"/>
      <c r="F20" s="19"/>
      <c r="G20" s="19"/>
      <c r="H20" s="19"/>
    </row>
    <row r="21" spans="2:8" ht="12.75">
      <c r="B21" s="20"/>
      <c r="C21" s="20" t="s">
        <v>11</v>
      </c>
      <c r="D21" s="20" t="s">
        <v>12</v>
      </c>
      <c r="E21" s="20"/>
      <c r="F21" s="20"/>
      <c r="G21" s="20" t="s">
        <v>13</v>
      </c>
      <c r="H21" s="20" t="s">
        <v>14</v>
      </c>
    </row>
    <row r="22" spans="2:8" ht="12.75">
      <c r="B22" s="21" t="s">
        <v>15</v>
      </c>
      <c r="C22" s="21" t="s">
        <v>16</v>
      </c>
      <c r="D22" s="21" t="s">
        <v>17</v>
      </c>
      <c r="E22" s="21" t="s">
        <v>18</v>
      </c>
      <c r="F22" s="21" t="s">
        <v>19</v>
      </c>
      <c r="G22" s="21" t="s">
        <v>17</v>
      </c>
      <c r="H22" s="21" t="s">
        <v>18</v>
      </c>
    </row>
    <row r="23" spans="2:8" ht="12.75">
      <c r="B23" s="22">
        <f>IF(First_payment_no&lt;Total_payments,First_payment_no,"")</f>
        <v>1</v>
      </c>
      <c r="C23" s="23">
        <f aca="true" t="shared" si="0" ref="C23:C86">Show.Date</f>
        <v>37986</v>
      </c>
      <c r="D23" s="24">
        <f>IF(B23&lt;&gt;"",IF(Table_beg_bal&lt;0,0,Table_beg_bal),"")</f>
        <v>500000</v>
      </c>
      <c r="E23" s="24">
        <f aca="true" t="shared" si="1" ref="E23:E86">Interest</f>
        <v>2500</v>
      </c>
      <c r="F23" s="24">
        <f aca="true" t="shared" si="2" ref="F23:F86">Principal</f>
        <v>497.75262576379464</v>
      </c>
      <c r="G23" s="24">
        <f aca="true" t="shared" si="3" ref="G23:G86">Ending.Balance</f>
        <v>499502.24737423623</v>
      </c>
      <c r="H23" s="24">
        <f>IF(B23&lt;&gt;"",E23+Table_prior_interest,"")</f>
        <v>2500</v>
      </c>
    </row>
    <row r="24" spans="2:8" ht="12.75">
      <c r="B24" s="25">
        <f aca="true" t="shared" si="4" ref="B24:B87">payment.Num</f>
        <v>2</v>
      </c>
      <c r="C24" s="26">
        <f t="shared" si="0"/>
        <v>38017</v>
      </c>
      <c r="D24" s="27">
        <f aca="true" t="shared" si="5" ref="D24:D87">Beg.Bal</f>
        <v>499502.24737423623</v>
      </c>
      <c r="E24" s="27">
        <f t="shared" si="1"/>
        <v>2497.511236871181</v>
      </c>
      <c r="F24" s="27">
        <f t="shared" si="2"/>
        <v>500.2413888926135</v>
      </c>
      <c r="G24" s="27">
        <f t="shared" si="3"/>
        <v>499002.0059853436</v>
      </c>
      <c r="H24" s="27">
        <f aca="true" t="shared" si="6" ref="H24:H87">Cum.Interest</f>
        <v>4997.511236871182</v>
      </c>
    </row>
    <row r="25" spans="2:8" ht="12.75">
      <c r="B25" s="28">
        <f t="shared" si="4"/>
        <v>3</v>
      </c>
      <c r="C25" s="29">
        <f t="shared" si="0"/>
        <v>38046</v>
      </c>
      <c r="D25" s="30">
        <f t="shared" si="5"/>
        <v>499002.0059853436</v>
      </c>
      <c r="E25" s="30">
        <f t="shared" si="1"/>
        <v>2495.010029926718</v>
      </c>
      <c r="F25" s="30">
        <f t="shared" si="2"/>
        <v>502.7425958370768</v>
      </c>
      <c r="G25" s="30">
        <f t="shared" si="3"/>
        <v>498499.2633895065</v>
      </c>
      <c r="H25" s="30">
        <f t="shared" si="6"/>
        <v>7492.521266797899</v>
      </c>
    </row>
    <row r="26" spans="2:8" ht="12.75">
      <c r="B26" s="22">
        <f t="shared" si="4"/>
        <v>4</v>
      </c>
      <c r="C26" s="23">
        <f t="shared" si="0"/>
        <v>38077</v>
      </c>
      <c r="D26" s="24">
        <f t="shared" si="5"/>
        <v>498499.2633895065</v>
      </c>
      <c r="E26" s="24">
        <f t="shared" si="1"/>
        <v>2492.4963169475327</v>
      </c>
      <c r="F26" s="24">
        <f t="shared" si="2"/>
        <v>505.25630881626194</v>
      </c>
      <c r="G26" s="24">
        <f t="shared" si="3"/>
        <v>497994.00708069024</v>
      </c>
      <c r="H26" s="24">
        <f t="shared" si="6"/>
        <v>9985.017583745432</v>
      </c>
    </row>
    <row r="27" spans="2:8" ht="12.75">
      <c r="B27" s="25">
        <f t="shared" si="4"/>
        <v>5</v>
      </c>
      <c r="C27" s="26">
        <f t="shared" si="0"/>
        <v>38107</v>
      </c>
      <c r="D27" s="27">
        <f t="shared" si="5"/>
        <v>497994.00708069024</v>
      </c>
      <c r="E27" s="27">
        <f t="shared" si="1"/>
        <v>2489.970035403451</v>
      </c>
      <c r="F27" s="27">
        <f t="shared" si="2"/>
        <v>507.7825903603434</v>
      </c>
      <c r="G27" s="27">
        <f t="shared" si="3"/>
        <v>497486.2244903299</v>
      </c>
      <c r="H27" s="27">
        <f t="shared" si="6"/>
        <v>12474.987619148884</v>
      </c>
    </row>
    <row r="28" spans="2:8" ht="12.75">
      <c r="B28" s="28">
        <f t="shared" si="4"/>
        <v>6</v>
      </c>
      <c r="C28" s="29">
        <f t="shared" si="0"/>
        <v>38138</v>
      </c>
      <c r="D28" s="30">
        <f t="shared" si="5"/>
        <v>497486.2244903299</v>
      </c>
      <c r="E28" s="30">
        <f t="shared" si="1"/>
        <v>2487.4311224516496</v>
      </c>
      <c r="F28" s="30">
        <f t="shared" si="2"/>
        <v>510.32150331214507</v>
      </c>
      <c r="G28" s="30">
        <f t="shared" si="3"/>
        <v>496975.90298701776</v>
      </c>
      <c r="H28" s="30">
        <f t="shared" si="6"/>
        <v>14962.418741600533</v>
      </c>
    </row>
    <row r="29" spans="2:8" ht="12.75">
      <c r="B29" s="22">
        <f t="shared" si="4"/>
        <v>7</v>
      </c>
      <c r="C29" s="23">
        <f t="shared" si="0"/>
        <v>38168</v>
      </c>
      <c r="D29" s="24">
        <f t="shared" si="5"/>
        <v>496975.90298701776</v>
      </c>
      <c r="E29" s="24">
        <f t="shared" si="1"/>
        <v>2484.879514935089</v>
      </c>
      <c r="F29" s="24">
        <f t="shared" si="2"/>
        <v>512.8731108287056</v>
      </c>
      <c r="G29" s="24">
        <f t="shared" si="3"/>
        <v>496463.0298761891</v>
      </c>
      <c r="H29" s="24">
        <f t="shared" si="6"/>
        <v>17447.29825653562</v>
      </c>
    </row>
    <row r="30" spans="2:8" ht="12.75">
      <c r="B30" s="25">
        <f t="shared" si="4"/>
        <v>8</v>
      </c>
      <c r="C30" s="26">
        <f t="shared" si="0"/>
        <v>38199</v>
      </c>
      <c r="D30" s="27">
        <f t="shared" si="5"/>
        <v>496463.0298761891</v>
      </c>
      <c r="E30" s="27">
        <f t="shared" si="1"/>
        <v>2482.3151493809455</v>
      </c>
      <c r="F30" s="27">
        <f t="shared" si="2"/>
        <v>515.4374763828491</v>
      </c>
      <c r="G30" s="27">
        <f t="shared" si="3"/>
        <v>495947.59239980625</v>
      </c>
      <c r="H30" s="27">
        <f t="shared" si="6"/>
        <v>19929.613405916567</v>
      </c>
    </row>
    <row r="31" spans="2:8" ht="12.75">
      <c r="B31" s="28">
        <f t="shared" si="4"/>
        <v>9</v>
      </c>
      <c r="C31" s="29">
        <f t="shared" si="0"/>
        <v>38230</v>
      </c>
      <c r="D31" s="30">
        <f t="shared" si="5"/>
        <v>495947.59239980625</v>
      </c>
      <c r="E31" s="30">
        <f t="shared" si="1"/>
        <v>2479.737961999031</v>
      </c>
      <c r="F31" s="30">
        <f t="shared" si="2"/>
        <v>518.0146637647636</v>
      </c>
      <c r="G31" s="30">
        <f t="shared" si="3"/>
        <v>495429.5777360415</v>
      </c>
      <c r="H31" s="30">
        <f t="shared" si="6"/>
        <v>22409.3513679156</v>
      </c>
    </row>
    <row r="32" spans="2:8" ht="12.75">
      <c r="B32" s="22">
        <f t="shared" si="4"/>
        <v>10</v>
      </c>
      <c r="C32" s="23">
        <f t="shared" si="0"/>
        <v>38260</v>
      </c>
      <c r="D32" s="24">
        <f t="shared" si="5"/>
        <v>495429.5777360415</v>
      </c>
      <c r="E32" s="24">
        <f t="shared" si="1"/>
        <v>2477.1478886802074</v>
      </c>
      <c r="F32" s="24">
        <f t="shared" si="2"/>
        <v>520.6047370835872</v>
      </c>
      <c r="G32" s="24">
        <f t="shared" si="3"/>
        <v>494908.9729989579</v>
      </c>
      <c r="H32" s="24">
        <f t="shared" si="6"/>
        <v>24886.499256595805</v>
      </c>
    </row>
    <row r="33" spans="2:8" ht="12.75">
      <c r="B33" s="25">
        <f t="shared" si="4"/>
        <v>11</v>
      </c>
      <c r="C33" s="26">
        <f t="shared" si="0"/>
        <v>38291</v>
      </c>
      <c r="D33" s="27">
        <f t="shared" si="5"/>
        <v>494908.9729989579</v>
      </c>
      <c r="E33" s="27">
        <f t="shared" si="1"/>
        <v>2474.54486499479</v>
      </c>
      <c r="F33" s="27">
        <f t="shared" si="2"/>
        <v>523.2077607690048</v>
      </c>
      <c r="G33" s="27">
        <f t="shared" si="3"/>
        <v>494385.7652381889</v>
      </c>
      <c r="H33" s="27">
        <f t="shared" si="6"/>
        <v>27361.044121590596</v>
      </c>
    </row>
    <row r="34" spans="2:8" ht="12.75">
      <c r="B34" s="28">
        <f t="shared" si="4"/>
        <v>12</v>
      </c>
      <c r="C34" s="29">
        <f t="shared" si="0"/>
        <v>38321</v>
      </c>
      <c r="D34" s="30">
        <f t="shared" si="5"/>
        <v>494385.7652381889</v>
      </c>
      <c r="E34" s="30">
        <f t="shared" si="1"/>
        <v>2471.9288261909446</v>
      </c>
      <c r="F34" s="30">
        <f t="shared" si="2"/>
        <v>525.82379957285</v>
      </c>
      <c r="G34" s="30">
        <f t="shared" si="3"/>
        <v>493859.9414386161</v>
      </c>
      <c r="H34" s="30">
        <f t="shared" si="6"/>
        <v>29832.97294778154</v>
      </c>
    </row>
    <row r="35" spans="2:8" ht="12.75">
      <c r="B35" s="22">
        <f t="shared" si="4"/>
        <v>13</v>
      </c>
      <c r="C35" s="23">
        <f t="shared" si="0"/>
        <v>38352</v>
      </c>
      <c r="D35" s="24">
        <f t="shared" si="5"/>
        <v>493859.9414386161</v>
      </c>
      <c r="E35" s="24">
        <f t="shared" si="1"/>
        <v>2469.2997071930804</v>
      </c>
      <c r="F35" s="24">
        <f t="shared" si="2"/>
        <v>528.4529185707142</v>
      </c>
      <c r="G35" s="24">
        <f t="shared" si="3"/>
        <v>493331.48852004536</v>
      </c>
      <c r="H35" s="24">
        <f t="shared" si="6"/>
        <v>32302.272654974622</v>
      </c>
    </row>
    <row r="36" spans="2:8" ht="12.75">
      <c r="B36" s="25">
        <f t="shared" si="4"/>
        <v>14</v>
      </c>
      <c r="C36" s="26">
        <f t="shared" si="0"/>
        <v>38383</v>
      </c>
      <c r="D36" s="27">
        <f t="shared" si="5"/>
        <v>493331.48852004536</v>
      </c>
      <c r="E36" s="27">
        <f t="shared" si="1"/>
        <v>2466.6574426002267</v>
      </c>
      <c r="F36" s="27">
        <f t="shared" si="2"/>
        <v>531.095183163568</v>
      </c>
      <c r="G36" s="27">
        <f t="shared" si="3"/>
        <v>492800.39333688177</v>
      </c>
      <c r="H36" s="27">
        <f t="shared" si="6"/>
        <v>34768.93009757485</v>
      </c>
    </row>
    <row r="37" spans="2:8" ht="12.75">
      <c r="B37" s="28">
        <f t="shared" si="4"/>
        <v>15</v>
      </c>
      <c r="C37" s="29">
        <f t="shared" si="0"/>
        <v>38411</v>
      </c>
      <c r="D37" s="30">
        <f t="shared" si="5"/>
        <v>492800.39333688177</v>
      </c>
      <c r="E37" s="30">
        <f t="shared" si="1"/>
        <v>2464.0019666844087</v>
      </c>
      <c r="F37" s="30">
        <f t="shared" si="2"/>
        <v>533.750659079386</v>
      </c>
      <c r="G37" s="30">
        <f t="shared" si="3"/>
        <v>492266.64267780236</v>
      </c>
      <c r="H37" s="30">
        <f t="shared" si="6"/>
        <v>37232.93206425926</v>
      </c>
    </row>
    <row r="38" spans="2:8" ht="12.75">
      <c r="B38" s="22">
        <f t="shared" si="4"/>
        <v>16</v>
      </c>
      <c r="C38" s="23">
        <f t="shared" si="0"/>
        <v>38442</v>
      </c>
      <c r="D38" s="24">
        <f t="shared" si="5"/>
        <v>492266.64267780236</v>
      </c>
      <c r="E38" s="24">
        <f t="shared" si="1"/>
        <v>2461.3332133890117</v>
      </c>
      <c r="F38" s="24">
        <f t="shared" si="2"/>
        <v>536.419412374783</v>
      </c>
      <c r="G38" s="24">
        <f t="shared" si="3"/>
        <v>491730.2232654276</v>
      </c>
      <c r="H38" s="24">
        <f t="shared" si="6"/>
        <v>39694.26527764827</v>
      </c>
    </row>
    <row r="39" spans="2:8" ht="12.75">
      <c r="B39" s="25">
        <f t="shared" si="4"/>
        <v>17</v>
      </c>
      <c r="C39" s="26">
        <f t="shared" si="0"/>
        <v>38472</v>
      </c>
      <c r="D39" s="27">
        <f t="shared" si="5"/>
        <v>491730.2232654276</v>
      </c>
      <c r="E39" s="27">
        <f t="shared" si="1"/>
        <v>2458.651116327138</v>
      </c>
      <c r="F39" s="27">
        <f t="shared" si="2"/>
        <v>539.1015094366567</v>
      </c>
      <c r="G39" s="27">
        <f t="shared" si="3"/>
        <v>491191.1217559909</v>
      </c>
      <c r="H39" s="27">
        <f t="shared" si="6"/>
        <v>42152.91639397541</v>
      </c>
    </row>
    <row r="40" spans="2:8" ht="12.75">
      <c r="B40" s="28">
        <f t="shared" si="4"/>
        <v>18</v>
      </c>
      <c r="C40" s="29">
        <f t="shared" si="0"/>
        <v>38503</v>
      </c>
      <c r="D40" s="30">
        <f t="shared" si="5"/>
        <v>491191.1217559909</v>
      </c>
      <c r="E40" s="30">
        <f t="shared" si="1"/>
        <v>2455.9556087799547</v>
      </c>
      <c r="F40" s="30">
        <f t="shared" si="2"/>
        <v>541.79701698384</v>
      </c>
      <c r="G40" s="30">
        <f t="shared" si="3"/>
        <v>490649.32473900705</v>
      </c>
      <c r="H40" s="30">
        <f t="shared" si="6"/>
        <v>44608.872002755365</v>
      </c>
    </row>
    <row r="41" spans="2:8" ht="12.75">
      <c r="B41" s="25">
        <f t="shared" si="4"/>
        <v>19</v>
      </c>
      <c r="C41" s="26">
        <f t="shared" si="0"/>
        <v>38533</v>
      </c>
      <c r="D41" s="27">
        <f t="shared" si="5"/>
        <v>490649.32473900705</v>
      </c>
      <c r="E41" s="27">
        <f t="shared" si="1"/>
        <v>2453.2466236950354</v>
      </c>
      <c r="F41" s="27">
        <f t="shared" si="2"/>
        <v>544.5060020687592</v>
      </c>
      <c r="G41" s="27">
        <f t="shared" si="3"/>
        <v>490104.8187369383</v>
      </c>
      <c r="H41" s="27">
        <f t="shared" si="6"/>
        <v>47062.1186264504</v>
      </c>
    </row>
    <row r="42" spans="2:8" ht="12.75">
      <c r="B42" s="25">
        <f t="shared" si="4"/>
        <v>20</v>
      </c>
      <c r="C42" s="26">
        <f t="shared" si="0"/>
        <v>38564</v>
      </c>
      <c r="D42" s="27">
        <f t="shared" si="5"/>
        <v>490104.8187369383</v>
      </c>
      <c r="E42" s="27">
        <f t="shared" si="1"/>
        <v>2450.5240936846917</v>
      </c>
      <c r="F42" s="27">
        <f t="shared" si="2"/>
        <v>547.2285320791029</v>
      </c>
      <c r="G42" s="27">
        <f t="shared" si="3"/>
        <v>489557.5902048592</v>
      </c>
      <c r="H42" s="27">
        <f t="shared" si="6"/>
        <v>49512.64272013509</v>
      </c>
    </row>
    <row r="43" spans="2:8" ht="12.75">
      <c r="B43" s="28">
        <f t="shared" si="4"/>
        <v>21</v>
      </c>
      <c r="C43" s="29">
        <f t="shared" si="0"/>
        <v>38595</v>
      </c>
      <c r="D43" s="30">
        <f t="shared" si="5"/>
        <v>489557.5902048592</v>
      </c>
      <c r="E43" s="30">
        <f t="shared" si="1"/>
        <v>2447.787951024296</v>
      </c>
      <c r="F43" s="30">
        <f t="shared" si="2"/>
        <v>549.9646747394986</v>
      </c>
      <c r="G43" s="30">
        <f t="shared" si="3"/>
        <v>489007.6255301197</v>
      </c>
      <c r="H43" s="30">
        <f t="shared" si="6"/>
        <v>51960.43067115938</v>
      </c>
    </row>
    <row r="44" spans="2:8" ht="12.75">
      <c r="B44" s="25">
        <f t="shared" si="4"/>
        <v>22</v>
      </c>
      <c r="C44" s="26">
        <f t="shared" si="0"/>
        <v>38625</v>
      </c>
      <c r="D44" s="27">
        <f t="shared" si="5"/>
        <v>489007.6255301197</v>
      </c>
      <c r="E44" s="27">
        <f t="shared" si="1"/>
        <v>2445.0381276505987</v>
      </c>
      <c r="F44" s="27">
        <f t="shared" si="2"/>
        <v>552.714498113196</v>
      </c>
      <c r="G44" s="27">
        <f t="shared" si="3"/>
        <v>488454.9110320065</v>
      </c>
      <c r="H44" s="27">
        <f t="shared" si="6"/>
        <v>54405.46879880998</v>
      </c>
    </row>
    <row r="45" spans="2:8" ht="12.75">
      <c r="B45" s="25">
        <f t="shared" si="4"/>
        <v>23</v>
      </c>
      <c r="C45" s="26">
        <f t="shared" si="0"/>
        <v>38656</v>
      </c>
      <c r="D45" s="27">
        <f t="shared" si="5"/>
        <v>488454.9110320065</v>
      </c>
      <c r="E45" s="27">
        <f t="shared" si="1"/>
        <v>2442.2745551600324</v>
      </c>
      <c r="F45" s="27">
        <f t="shared" si="2"/>
        <v>555.4780706037623</v>
      </c>
      <c r="G45" s="27">
        <f t="shared" si="3"/>
        <v>487899.43296140275</v>
      </c>
      <c r="H45" s="27">
        <f t="shared" si="6"/>
        <v>56847.743353970014</v>
      </c>
    </row>
    <row r="46" spans="2:8" ht="12.75">
      <c r="B46" s="28">
        <f t="shared" si="4"/>
        <v>24</v>
      </c>
      <c r="C46" s="29">
        <f t="shared" si="0"/>
        <v>38686</v>
      </c>
      <c r="D46" s="30">
        <f t="shared" si="5"/>
        <v>487899.43296140275</v>
      </c>
      <c r="E46" s="30">
        <f t="shared" si="1"/>
        <v>2439.4971648070136</v>
      </c>
      <c r="F46" s="30">
        <f t="shared" si="2"/>
        <v>558.255460956781</v>
      </c>
      <c r="G46" s="30">
        <f t="shared" si="3"/>
        <v>487341.177500446</v>
      </c>
      <c r="H46" s="30">
        <f t="shared" si="6"/>
        <v>59287.24051877703</v>
      </c>
    </row>
    <row r="47" spans="2:8" ht="12.75">
      <c r="B47" s="25">
        <f t="shared" si="4"/>
        <v>25</v>
      </c>
      <c r="C47" s="26">
        <f t="shared" si="0"/>
        <v>38717</v>
      </c>
      <c r="D47" s="27">
        <f t="shared" si="5"/>
        <v>487341.177500446</v>
      </c>
      <c r="E47" s="27">
        <f t="shared" si="1"/>
        <v>2436.70588750223</v>
      </c>
      <c r="F47" s="27">
        <f t="shared" si="2"/>
        <v>561.0467382615648</v>
      </c>
      <c r="G47" s="27">
        <f t="shared" si="3"/>
        <v>486780.1307621844</v>
      </c>
      <c r="H47" s="27">
        <f t="shared" si="6"/>
        <v>61723.946406279254</v>
      </c>
    </row>
    <row r="48" spans="2:8" ht="12.75">
      <c r="B48" s="25">
        <f t="shared" si="4"/>
        <v>26</v>
      </c>
      <c r="C48" s="26">
        <f t="shared" si="0"/>
        <v>38748</v>
      </c>
      <c r="D48" s="27">
        <f t="shared" si="5"/>
        <v>486780.1307621844</v>
      </c>
      <c r="E48" s="27">
        <f t="shared" si="1"/>
        <v>2433.900653810922</v>
      </c>
      <c r="F48" s="27">
        <f t="shared" si="2"/>
        <v>563.8519719528726</v>
      </c>
      <c r="G48" s="27">
        <f t="shared" si="3"/>
        <v>486216.2787902315</v>
      </c>
      <c r="H48" s="27">
        <f t="shared" si="6"/>
        <v>64157.84706009018</v>
      </c>
    </row>
    <row r="49" spans="2:8" ht="12.75">
      <c r="B49" s="28">
        <f t="shared" si="4"/>
        <v>27</v>
      </c>
      <c r="C49" s="29">
        <f t="shared" si="0"/>
        <v>38776</v>
      </c>
      <c r="D49" s="30">
        <f t="shared" si="5"/>
        <v>486216.2787902315</v>
      </c>
      <c r="E49" s="30">
        <f t="shared" si="1"/>
        <v>2431.0813939511577</v>
      </c>
      <c r="F49" s="30">
        <f t="shared" si="2"/>
        <v>566.671231812637</v>
      </c>
      <c r="G49" s="30">
        <f t="shared" si="3"/>
        <v>485649.6075584189</v>
      </c>
      <c r="H49" s="30">
        <f t="shared" si="6"/>
        <v>66588.92845404134</v>
      </c>
    </row>
    <row r="50" spans="2:8" ht="12.75">
      <c r="B50" s="25">
        <f t="shared" si="4"/>
        <v>28</v>
      </c>
      <c r="C50" s="26">
        <f t="shared" si="0"/>
        <v>38807</v>
      </c>
      <c r="D50" s="27">
        <f t="shared" si="5"/>
        <v>485649.6075584189</v>
      </c>
      <c r="E50" s="27">
        <f t="shared" si="1"/>
        <v>2428.2480377920942</v>
      </c>
      <c r="F50" s="27">
        <f t="shared" si="2"/>
        <v>569.5045879717004</v>
      </c>
      <c r="G50" s="27">
        <f t="shared" si="3"/>
        <v>485080.10297044716</v>
      </c>
      <c r="H50" s="27">
        <f t="shared" si="6"/>
        <v>69017.17649183342</v>
      </c>
    </row>
    <row r="51" spans="2:8" ht="12.75">
      <c r="B51" s="25">
        <f t="shared" si="4"/>
        <v>29</v>
      </c>
      <c r="C51" s="26">
        <f t="shared" si="0"/>
        <v>38837</v>
      </c>
      <c r="D51" s="27">
        <f t="shared" si="5"/>
        <v>485080.10297044716</v>
      </c>
      <c r="E51" s="27">
        <f t="shared" si="1"/>
        <v>2425.400514852236</v>
      </c>
      <c r="F51" s="27">
        <f t="shared" si="2"/>
        <v>572.3521109115586</v>
      </c>
      <c r="G51" s="27">
        <f t="shared" si="3"/>
        <v>484507.7508595356</v>
      </c>
      <c r="H51" s="27">
        <f t="shared" si="6"/>
        <v>71442.57700668566</v>
      </c>
    </row>
    <row r="52" spans="2:8" ht="12.75">
      <c r="B52" s="28">
        <f t="shared" si="4"/>
        <v>30</v>
      </c>
      <c r="C52" s="29">
        <f t="shared" si="0"/>
        <v>38868</v>
      </c>
      <c r="D52" s="30">
        <f t="shared" si="5"/>
        <v>484507.7508595356</v>
      </c>
      <c r="E52" s="30">
        <f t="shared" si="1"/>
        <v>2422.538754297678</v>
      </c>
      <c r="F52" s="30">
        <f t="shared" si="2"/>
        <v>575.2138714661164</v>
      </c>
      <c r="G52" s="30">
        <f t="shared" si="3"/>
        <v>483932.5369880695</v>
      </c>
      <c r="H52" s="30">
        <f t="shared" si="6"/>
        <v>73865.11576098335</v>
      </c>
    </row>
    <row r="53" spans="2:8" ht="12.75">
      <c r="B53" s="25">
        <f t="shared" si="4"/>
        <v>31</v>
      </c>
      <c r="C53" s="26">
        <f t="shared" si="0"/>
        <v>38898</v>
      </c>
      <c r="D53" s="27">
        <f t="shared" si="5"/>
        <v>483932.5369880695</v>
      </c>
      <c r="E53" s="27">
        <f t="shared" si="1"/>
        <v>2419.6626849403474</v>
      </c>
      <c r="F53" s="27">
        <f t="shared" si="2"/>
        <v>578.0899408234473</v>
      </c>
      <c r="G53" s="27">
        <f t="shared" si="3"/>
        <v>483354.44704724604</v>
      </c>
      <c r="H53" s="27">
        <f t="shared" si="6"/>
        <v>76284.7784459237</v>
      </c>
    </row>
    <row r="54" spans="2:8" ht="12.75">
      <c r="B54" s="25">
        <f t="shared" si="4"/>
        <v>32</v>
      </c>
      <c r="C54" s="26">
        <f t="shared" si="0"/>
        <v>38929</v>
      </c>
      <c r="D54" s="27">
        <f t="shared" si="5"/>
        <v>483354.44704724604</v>
      </c>
      <c r="E54" s="27">
        <f t="shared" si="1"/>
        <v>2416.7722352362302</v>
      </c>
      <c r="F54" s="27">
        <f t="shared" si="2"/>
        <v>580.9803905275644</v>
      </c>
      <c r="G54" s="27">
        <f t="shared" si="3"/>
        <v>482773.46665671846</v>
      </c>
      <c r="H54" s="27">
        <f t="shared" si="6"/>
        <v>78701.55068115993</v>
      </c>
    </row>
    <row r="55" spans="2:8" ht="12.75">
      <c r="B55" s="28">
        <f t="shared" si="4"/>
        <v>33</v>
      </c>
      <c r="C55" s="29">
        <f t="shared" si="0"/>
        <v>38960</v>
      </c>
      <c r="D55" s="30">
        <f t="shared" si="5"/>
        <v>482773.46665671846</v>
      </c>
      <c r="E55" s="30">
        <f t="shared" si="1"/>
        <v>2413.8673332835924</v>
      </c>
      <c r="F55" s="30">
        <f t="shared" si="2"/>
        <v>583.8852924802022</v>
      </c>
      <c r="G55" s="30">
        <f t="shared" si="3"/>
        <v>482189.5813642383</v>
      </c>
      <c r="H55" s="30">
        <f t="shared" si="6"/>
        <v>81115.41801444352</v>
      </c>
    </row>
    <row r="56" spans="2:8" ht="12.75">
      <c r="B56" s="25">
        <f t="shared" si="4"/>
        <v>34</v>
      </c>
      <c r="C56" s="26">
        <f t="shared" si="0"/>
        <v>38990</v>
      </c>
      <c r="D56" s="27">
        <f t="shared" si="5"/>
        <v>482189.5813642383</v>
      </c>
      <c r="E56" s="27">
        <f t="shared" si="1"/>
        <v>2410.9479068211913</v>
      </c>
      <c r="F56" s="27">
        <f t="shared" si="2"/>
        <v>586.8047189426034</v>
      </c>
      <c r="G56" s="27">
        <f t="shared" si="3"/>
        <v>481602.7766452957</v>
      </c>
      <c r="H56" s="27">
        <f t="shared" si="6"/>
        <v>83526.36592126472</v>
      </c>
    </row>
    <row r="57" spans="2:8" ht="12.75">
      <c r="B57" s="25">
        <f t="shared" si="4"/>
        <v>35</v>
      </c>
      <c r="C57" s="26">
        <f t="shared" si="0"/>
        <v>39021</v>
      </c>
      <c r="D57" s="27">
        <f t="shared" si="5"/>
        <v>481602.7766452957</v>
      </c>
      <c r="E57" s="27">
        <f t="shared" si="1"/>
        <v>2408.0138832264784</v>
      </c>
      <c r="F57" s="27">
        <f t="shared" si="2"/>
        <v>589.7387425373163</v>
      </c>
      <c r="G57" s="27">
        <f t="shared" si="3"/>
        <v>481013.03790275834</v>
      </c>
      <c r="H57" s="27">
        <f t="shared" si="6"/>
        <v>85934.3798044912</v>
      </c>
    </row>
    <row r="58" spans="2:8" ht="12.75">
      <c r="B58" s="28">
        <f t="shared" si="4"/>
        <v>36</v>
      </c>
      <c r="C58" s="29">
        <f t="shared" si="0"/>
        <v>39051</v>
      </c>
      <c r="D58" s="30">
        <f t="shared" si="5"/>
        <v>481013.03790275834</v>
      </c>
      <c r="E58" s="30">
        <f t="shared" si="1"/>
        <v>2405.0651895137917</v>
      </c>
      <c r="F58" s="30">
        <f t="shared" si="2"/>
        <v>592.687436250003</v>
      </c>
      <c r="G58" s="30">
        <f t="shared" si="3"/>
        <v>480420.35046650836</v>
      </c>
      <c r="H58" s="30">
        <f t="shared" si="6"/>
        <v>88339.44499400498</v>
      </c>
    </row>
    <row r="59" spans="2:8" ht="12.75">
      <c r="B59" s="25">
        <f t="shared" si="4"/>
        <v>37</v>
      </c>
      <c r="C59" s="26">
        <f t="shared" si="0"/>
        <v>39082</v>
      </c>
      <c r="D59" s="27">
        <f t="shared" si="5"/>
        <v>480420.35046650836</v>
      </c>
      <c r="E59" s="27">
        <f t="shared" si="1"/>
        <v>2402.1017523325418</v>
      </c>
      <c r="F59" s="27">
        <f t="shared" si="2"/>
        <v>595.6508734312529</v>
      </c>
      <c r="G59" s="27">
        <f t="shared" si="3"/>
        <v>479824.6995930771</v>
      </c>
      <c r="H59" s="27">
        <f t="shared" si="6"/>
        <v>90741.54674633752</v>
      </c>
    </row>
    <row r="60" spans="2:8" ht="12.75">
      <c r="B60" s="25">
        <f t="shared" si="4"/>
        <v>38</v>
      </c>
      <c r="C60" s="26">
        <f t="shared" si="0"/>
        <v>39113</v>
      </c>
      <c r="D60" s="27">
        <f t="shared" si="5"/>
        <v>479824.6995930771</v>
      </c>
      <c r="E60" s="27">
        <f t="shared" si="1"/>
        <v>2399.1234979653855</v>
      </c>
      <c r="F60" s="27">
        <f t="shared" si="2"/>
        <v>598.6291277984092</v>
      </c>
      <c r="G60" s="27">
        <f t="shared" si="3"/>
        <v>479226.0704652787</v>
      </c>
      <c r="H60" s="27">
        <f t="shared" si="6"/>
        <v>93140.6702443029</v>
      </c>
    </row>
    <row r="61" spans="2:8" ht="12.75">
      <c r="B61" s="28">
        <f t="shared" si="4"/>
        <v>39</v>
      </c>
      <c r="C61" s="29">
        <f t="shared" si="0"/>
        <v>39141</v>
      </c>
      <c r="D61" s="30">
        <f t="shared" si="5"/>
        <v>479226.0704652787</v>
      </c>
      <c r="E61" s="30">
        <f t="shared" si="1"/>
        <v>2396.1303523263937</v>
      </c>
      <c r="F61" s="30">
        <f t="shared" si="2"/>
        <v>601.622273437401</v>
      </c>
      <c r="G61" s="30">
        <f t="shared" si="3"/>
        <v>478624.4481918413</v>
      </c>
      <c r="H61" s="30">
        <f t="shared" si="6"/>
        <v>95536.8005966293</v>
      </c>
    </row>
    <row r="62" spans="2:8" ht="12.75">
      <c r="B62" s="25">
        <f t="shared" si="4"/>
        <v>40</v>
      </c>
      <c r="C62" s="26">
        <f t="shared" si="0"/>
        <v>39172</v>
      </c>
      <c r="D62" s="27">
        <f t="shared" si="5"/>
        <v>478624.4481918413</v>
      </c>
      <c r="E62" s="27">
        <f t="shared" si="1"/>
        <v>2393.1222409592065</v>
      </c>
      <c r="F62" s="27">
        <f t="shared" si="2"/>
        <v>604.6303848045882</v>
      </c>
      <c r="G62" s="27">
        <f t="shared" si="3"/>
        <v>478019.81780703674</v>
      </c>
      <c r="H62" s="27">
        <f t="shared" si="6"/>
        <v>97929.9228375885</v>
      </c>
    </row>
    <row r="63" spans="2:8" ht="12.75">
      <c r="B63" s="25">
        <f t="shared" si="4"/>
        <v>41</v>
      </c>
      <c r="C63" s="26">
        <f t="shared" si="0"/>
        <v>39202</v>
      </c>
      <c r="D63" s="27">
        <f t="shared" si="5"/>
        <v>478019.81780703674</v>
      </c>
      <c r="E63" s="27">
        <f t="shared" si="1"/>
        <v>2390.0990890351836</v>
      </c>
      <c r="F63" s="27">
        <f t="shared" si="2"/>
        <v>607.653536728611</v>
      </c>
      <c r="G63" s="27">
        <f t="shared" si="3"/>
        <v>477412.16427030816</v>
      </c>
      <c r="H63" s="27">
        <f t="shared" si="6"/>
        <v>100320.02192662368</v>
      </c>
    </row>
    <row r="64" spans="2:8" ht="12.75">
      <c r="B64" s="28">
        <f t="shared" si="4"/>
        <v>42</v>
      </c>
      <c r="C64" s="29">
        <f t="shared" si="0"/>
        <v>39233</v>
      </c>
      <c r="D64" s="30">
        <f t="shared" si="5"/>
        <v>477412.16427030816</v>
      </c>
      <c r="E64" s="30">
        <f t="shared" si="1"/>
        <v>2387.0608213515407</v>
      </c>
      <c r="F64" s="30">
        <f t="shared" si="2"/>
        <v>610.691804412254</v>
      </c>
      <c r="G64" s="30">
        <f t="shared" si="3"/>
        <v>476801.47246589593</v>
      </c>
      <c r="H64" s="30">
        <f t="shared" si="6"/>
        <v>102707.08274797522</v>
      </c>
    </row>
    <row r="65" spans="2:8" ht="12.75">
      <c r="B65" s="25">
        <f t="shared" si="4"/>
        <v>43</v>
      </c>
      <c r="C65" s="26">
        <f t="shared" si="0"/>
        <v>39263</v>
      </c>
      <c r="D65" s="27">
        <f t="shared" si="5"/>
        <v>476801.47246589593</v>
      </c>
      <c r="E65" s="27">
        <f t="shared" si="1"/>
        <v>2384.0073623294797</v>
      </c>
      <c r="F65" s="27">
        <f t="shared" si="2"/>
        <v>613.7452634343149</v>
      </c>
      <c r="G65" s="27">
        <f t="shared" si="3"/>
        <v>476187.7272024616</v>
      </c>
      <c r="H65" s="27">
        <f t="shared" si="6"/>
        <v>105091.09011030469</v>
      </c>
    </row>
    <row r="66" spans="2:8" ht="12.75">
      <c r="B66" s="25">
        <f t="shared" si="4"/>
        <v>44</v>
      </c>
      <c r="C66" s="26">
        <f t="shared" si="0"/>
        <v>39294</v>
      </c>
      <c r="D66" s="27">
        <f t="shared" si="5"/>
        <v>476187.7272024616</v>
      </c>
      <c r="E66" s="27">
        <f t="shared" si="1"/>
        <v>2380.938636012308</v>
      </c>
      <c r="F66" s="27">
        <f t="shared" si="2"/>
        <v>616.8139897514866</v>
      </c>
      <c r="G66" s="27">
        <f t="shared" si="3"/>
        <v>475570.9132127101</v>
      </c>
      <c r="H66" s="27">
        <f t="shared" si="6"/>
        <v>107472.028746317</v>
      </c>
    </row>
    <row r="67" spans="2:8" ht="12.75">
      <c r="B67" s="28">
        <f t="shared" si="4"/>
        <v>45</v>
      </c>
      <c r="C67" s="29">
        <f t="shared" si="0"/>
        <v>39325</v>
      </c>
      <c r="D67" s="30">
        <f t="shared" si="5"/>
        <v>475570.9132127101</v>
      </c>
      <c r="E67" s="30">
        <f t="shared" si="1"/>
        <v>2377.8545660635505</v>
      </c>
      <c r="F67" s="30">
        <f t="shared" si="2"/>
        <v>619.8980597002442</v>
      </c>
      <c r="G67" s="30">
        <f t="shared" si="3"/>
        <v>474951.01515300985</v>
      </c>
      <c r="H67" s="30">
        <f t="shared" si="6"/>
        <v>109849.88331238055</v>
      </c>
    </row>
    <row r="68" spans="2:8" ht="12.75">
      <c r="B68" s="25">
        <f t="shared" si="4"/>
        <v>46</v>
      </c>
      <c r="C68" s="26">
        <f t="shared" si="0"/>
        <v>39355</v>
      </c>
      <c r="D68" s="27">
        <f t="shared" si="5"/>
        <v>474951.01515300985</v>
      </c>
      <c r="E68" s="27">
        <f t="shared" si="1"/>
        <v>2374.7550757650492</v>
      </c>
      <c r="F68" s="27">
        <f t="shared" si="2"/>
        <v>622.9975499987454</v>
      </c>
      <c r="G68" s="27">
        <f t="shared" si="3"/>
        <v>474328.0176030111</v>
      </c>
      <c r="H68" s="27">
        <f t="shared" si="6"/>
        <v>112224.6383881456</v>
      </c>
    </row>
    <row r="69" spans="2:8" ht="12.75">
      <c r="B69" s="25">
        <f t="shared" si="4"/>
        <v>47</v>
      </c>
      <c r="C69" s="26">
        <f t="shared" si="0"/>
        <v>39386</v>
      </c>
      <c r="D69" s="27">
        <f t="shared" si="5"/>
        <v>474328.0176030111</v>
      </c>
      <c r="E69" s="27">
        <f t="shared" si="1"/>
        <v>2371.6400880150554</v>
      </c>
      <c r="F69" s="27">
        <f t="shared" si="2"/>
        <v>626.1125377487392</v>
      </c>
      <c r="G69" s="27">
        <f t="shared" si="3"/>
        <v>473701.90506526234</v>
      </c>
      <c r="H69" s="27">
        <f t="shared" si="6"/>
        <v>114596.27847616066</v>
      </c>
    </row>
    <row r="70" spans="2:8" ht="12.75">
      <c r="B70" s="28">
        <f t="shared" si="4"/>
        <v>48</v>
      </c>
      <c r="C70" s="29">
        <f t="shared" si="0"/>
        <v>39416</v>
      </c>
      <c r="D70" s="30">
        <f t="shared" si="5"/>
        <v>473701.90506526234</v>
      </c>
      <c r="E70" s="30">
        <f t="shared" si="1"/>
        <v>2368.5095253263116</v>
      </c>
      <c r="F70" s="30">
        <f t="shared" si="2"/>
        <v>629.243100437483</v>
      </c>
      <c r="G70" s="30">
        <f t="shared" si="3"/>
        <v>473072.66196482483</v>
      </c>
      <c r="H70" s="30">
        <f t="shared" si="6"/>
        <v>116964.78800148697</v>
      </c>
    </row>
    <row r="71" spans="2:8" ht="12.75">
      <c r="B71" s="25">
        <f t="shared" si="4"/>
        <v>49</v>
      </c>
      <c r="C71" s="31">
        <f t="shared" si="0"/>
        <v>39447</v>
      </c>
      <c r="D71" s="27">
        <f t="shared" si="5"/>
        <v>473072.66196482483</v>
      </c>
      <c r="E71" s="27">
        <f t="shared" si="1"/>
        <v>2365.3633098241244</v>
      </c>
      <c r="F71" s="27">
        <f t="shared" si="2"/>
        <v>632.3893159396703</v>
      </c>
      <c r="G71" s="27">
        <f t="shared" si="3"/>
        <v>472440.27264888515</v>
      </c>
      <c r="H71" s="27">
        <f t="shared" si="6"/>
        <v>119330.1513113111</v>
      </c>
    </row>
    <row r="72" spans="2:8" ht="12.75">
      <c r="B72" s="25">
        <f t="shared" si="4"/>
        <v>50</v>
      </c>
      <c r="C72" s="26">
        <f t="shared" si="0"/>
        <v>39478</v>
      </c>
      <c r="D72" s="27">
        <f t="shared" si="5"/>
        <v>472440.27264888515</v>
      </c>
      <c r="E72" s="27">
        <f t="shared" si="1"/>
        <v>2362.201363244426</v>
      </c>
      <c r="F72" s="27">
        <f t="shared" si="2"/>
        <v>635.5512625193687</v>
      </c>
      <c r="G72" s="27">
        <f t="shared" si="3"/>
        <v>471804.72138636577</v>
      </c>
      <c r="H72" s="27">
        <f t="shared" si="6"/>
        <v>121692.35267455553</v>
      </c>
    </row>
    <row r="73" spans="2:8" ht="12.75">
      <c r="B73" s="28">
        <f t="shared" si="4"/>
        <v>51</v>
      </c>
      <c r="C73" s="29">
        <f t="shared" si="0"/>
        <v>39507</v>
      </c>
      <c r="D73" s="30">
        <f t="shared" si="5"/>
        <v>471804.72138636577</v>
      </c>
      <c r="E73" s="30">
        <f t="shared" si="1"/>
        <v>2359.023606931829</v>
      </c>
      <c r="F73" s="30">
        <f t="shared" si="2"/>
        <v>638.7290188319657</v>
      </c>
      <c r="G73" s="30">
        <f t="shared" si="3"/>
        <v>471165.9923675338</v>
      </c>
      <c r="H73" s="30">
        <f t="shared" si="6"/>
        <v>124051.37628148736</v>
      </c>
    </row>
    <row r="74" spans="2:8" ht="12.75">
      <c r="B74" s="25">
        <f t="shared" si="4"/>
        <v>52</v>
      </c>
      <c r="C74" s="26">
        <f t="shared" si="0"/>
        <v>39538</v>
      </c>
      <c r="D74" s="27">
        <f t="shared" si="5"/>
        <v>471165.9923675338</v>
      </c>
      <c r="E74" s="27">
        <f t="shared" si="1"/>
        <v>2355.829961837669</v>
      </c>
      <c r="F74" s="27">
        <f t="shared" si="2"/>
        <v>641.9226639261256</v>
      </c>
      <c r="G74" s="27">
        <f t="shared" si="3"/>
        <v>470524.06970360765</v>
      </c>
      <c r="H74" s="27">
        <f t="shared" si="6"/>
        <v>126407.20624332502</v>
      </c>
    </row>
    <row r="75" spans="2:8" ht="12.75">
      <c r="B75" s="25">
        <f t="shared" si="4"/>
        <v>53</v>
      </c>
      <c r="C75" s="26">
        <f t="shared" si="0"/>
        <v>39568</v>
      </c>
      <c r="D75" s="27">
        <f t="shared" si="5"/>
        <v>470524.06970360765</v>
      </c>
      <c r="E75" s="27">
        <f t="shared" si="1"/>
        <v>2352.620348518038</v>
      </c>
      <c r="F75" s="27">
        <f t="shared" si="2"/>
        <v>645.1322772457565</v>
      </c>
      <c r="G75" s="27">
        <f t="shared" si="3"/>
        <v>469878.9374263619</v>
      </c>
      <c r="H75" s="27">
        <f t="shared" si="6"/>
        <v>128759.82659184307</v>
      </c>
    </row>
    <row r="76" spans="2:8" ht="12.75">
      <c r="B76" s="28">
        <f t="shared" si="4"/>
        <v>54</v>
      </c>
      <c r="C76" s="29">
        <f t="shared" si="0"/>
        <v>39599</v>
      </c>
      <c r="D76" s="30">
        <f t="shared" si="5"/>
        <v>469878.9374263619</v>
      </c>
      <c r="E76" s="30">
        <f t="shared" si="1"/>
        <v>2349.3946871318094</v>
      </c>
      <c r="F76" s="30">
        <f t="shared" si="2"/>
        <v>648.3579386319852</v>
      </c>
      <c r="G76" s="30">
        <f t="shared" si="3"/>
        <v>469230.57948772993</v>
      </c>
      <c r="H76" s="30">
        <f t="shared" si="6"/>
        <v>131109.22127897487</v>
      </c>
    </row>
    <row r="77" spans="2:8" ht="12.75">
      <c r="B77" s="25">
        <f t="shared" si="4"/>
        <v>55</v>
      </c>
      <c r="C77" s="26">
        <f t="shared" si="0"/>
        <v>39629</v>
      </c>
      <c r="D77" s="27">
        <f t="shared" si="5"/>
        <v>469230.57948772993</v>
      </c>
      <c r="E77" s="27">
        <f t="shared" si="1"/>
        <v>2346.1528974386497</v>
      </c>
      <c r="F77" s="27">
        <f t="shared" si="2"/>
        <v>651.599728325145</v>
      </c>
      <c r="G77" s="27">
        <f t="shared" si="3"/>
        <v>468578.9797594048</v>
      </c>
      <c r="H77" s="27">
        <f t="shared" si="6"/>
        <v>133455.37417641352</v>
      </c>
    </row>
    <row r="78" spans="2:8" ht="12.75">
      <c r="B78" s="25">
        <f t="shared" si="4"/>
        <v>56</v>
      </c>
      <c r="C78" s="26">
        <f t="shared" si="0"/>
        <v>39660</v>
      </c>
      <c r="D78" s="27">
        <f t="shared" si="5"/>
        <v>468578.9797594048</v>
      </c>
      <c r="E78" s="27">
        <f t="shared" si="1"/>
        <v>2342.894898797024</v>
      </c>
      <c r="F78" s="27">
        <f t="shared" si="2"/>
        <v>654.8577269667708</v>
      </c>
      <c r="G78" s="27">
        <f t="shared" si="3"/>
        <v>467924.122032438</v>
      </c>
      <c r="H78" s="27">
        <f t="shared" si="6"/>
        <v>135798.26907521056</v>
      </c>
    </row>
    <row r="79" spans="2:8" ht="12.75">
      <c r="B79" s="28">
        <f t="shared" si="4"/>
        <v>57</v>
      </c>
      <c r="C79" s="29">
        <f t="shared" si="0"/>
        <v>39691</v>
      </c>
      <c r="D79" s="30">
        <f t="shared" si="5"/>
        <v>467924.122032438</v>
      </c>
      <c r="E79" s="30">
        <f t="shared" si="1"/>
        <v>2339.62061016219</v>
      </c>
      <c r="F79" s="30">
        <f t="shared" si="2"/>
        <v>658.1320156016045</v>
      </c>
      <c r="G79" s="30">
        <f t="shared" si="3"/>
        <v>467265.9900168364</v>
      </c>
      <c r="H79" s="30">
        <f t="shared" si="6"/>
        <v>138137.88968537273</v>
      </c>
    </row>
    <row r="80" spans="2:8" ht="12.75">
      <c r="B80" s="25">
        <f t="shared" si="4"/>
        <v>58</v>
      </c>
      <c r="C80" s="26">
        <f t="shared" si="0"/>
        <v>39721</v>
      </c>
      <c r="D80" s="27">
        <f t="shared" si="5"/>
        <v>467265.9900168364</v>
      </c>
      <c r="E80" s="27">
        <f t="shared" si="1"/>
        <v>2336.3299500841817</v>
      </c>
      <c r="F80" s="27">
        <f t="shared" si="2"/>
        <v>661.4226756796129</v>
      </c>
      <c r="G80" s="27">
        <f t="shared" si="3"/>
        <v>466604.56734115677</v>
      </c>
      <c r="H80" s="27">
        <f t="shared" si="6"/>
        <v>140474.21963545692</v>
      </c>
    </row>
    <row r="81" spans="2:8" ht="12.75">
      <c r="B81" s="25">
        <f t="shared" si="4"/>
        <v>59</v>
      </c>
      <c r="C81" s="26">
        <f t="shared" si="0"/>
        <v>39752</v>
      </c>
      <c r="D81" s="27">
        <f t="shared" si="5"/>
        <v>466604.56734115677</v>
      </c>
      <c r="E81" s="27">
        <f t="shared" si="1"/>
        <v>2333.022836705784</v>
      </c>
      <c r="F81" s="27">
        <f t="shared" si="2"/>
        <v>664.7297890580107</v>
      </c>
      <c r="G81" s="27">
        <f t="shared" si="3"/>
        <v>465939.83755209873</v>
      </c>
      <c r="H81" s="27">
        <f t="shared" si="6"/>
        <v>142807.2424721627</v>
      </c>
    </row>
    <row r="82" spans="2:8" ht="12.75">
      <c r="B82" s="28">
        <f t="shared" si="4"/>
        <v>60</v>
      </c>
      <c r="C82" s="29">
        <f t="shared" si="0"/>
        <v>39782</v>
      </c>
      <c r="D82" s="30">
        <f t="shared" si="5"/>
        <v>465939.83755209873</v>
      </c>
      <c r="E82" s="30">
        <f t="shared" si="1"/>
        <v>2329.6991877604937</v>
      </c>
      <c r="F82" s="30">
        <f t="shared" si="2"/>
        <v>668.0534380033009</v>
      </c>
      <c r="G82" s="30">
        <f t="shared" si="3"/>
        <v>465271.78411409544</v>
      </c>
      <c r="H82" s="30">
        <f t="shared" si="6"/>
        <v>145136.9416599232</v>
      </c>
    </row>
    <row r="83" spans="2:8" ht="12.75">
      <c r="B83" s="25">
        <f t="shared" si="4"/>
        <v>61</v>
      </c>
      <c r="C83" s="26">
        <f t="shared" si="0"/>
        <v>39813</v>
      </c>
      <c r="D83" s="27">
        <f t="shared" si="5"/>
        <v>465271.78411409544</v>
      </c>
      <c r="E83" s="27">
        <f t="shared" si="1"/>
        <v>2326.358920570477</v>
      </c>
      <c r="F83" s="27">
        <f t="shared" si="2"/>
        <v>671.3937051933176</v>
      </c>
      <c r="G83" s="27">
        <f t="shared" si="3"/>
        <v>464600.39040890214</v>
      </c>
      <c r="H83" s="27">
        <f t="shared" si="6"/>
        <v>147463.30058049367</v>
      </c>
    </row>
    <row r="84" spans="2:8" ht="12.75">
      <c r="B84" s="25">
        <f t="shared" si="4"/>
        <v>62</v>
      </c>
      <c r="C84" s="26">
        <f t="shared" si="0"/>
        <v>39844</v>
      </c>
      <c r="D84" s="27">
        <f t="shared" si="5"/>
        <v>464600.39040890214</v>
      </c>
      <c r="E84" s="27">
        <f t="shared" si="1"/>
        <v>2323.0019520445107</v>
      </c>
      <c r="F84" s="27">
        <f t="shared" si="2"/>
        <v>674.7506737192839</v>
      </c>
      <c r="G84" s="27">
        <f t="shared" si="3"/>
        <v>463925.63973518286</v>
      </c>
      <c r="H84" s="27">
        <f t="shared" si="6"/>
        <v>149786.3025325382</v>
      </c>
    </row>
    <row r="85" spans="2:8" ht="12.75">
      <c r="B85" s="28">
        <f t="shared" si="4"/>
        <v>63</v>
      </c>
      <c r="C85" s="29">
        <f t="shared" si="0"/>
        <v>39872</v>
      </c>
      <c r="D85" s="30">
        <f t="shared" si="5"/>
        <v>463925.63973518286</v>
      </c>
      <c r="E85" s="30">
        <f t="shared" si="1"/>
        <v>2319.6281986759145</v>
      </c>
      <c r="F85" s="30">
        <f t="shared" si="2"/>
        <v>678.1244270878801</v>
      </c>
      <c r="G85" s="30">
        <f t="shared" si="3"/>
        <v>463247.51530809497</v>
      </c>
      <c r="H85" s="30">
        <f t="shared" si="6"/>
        <v>152105.93073121412</v>
      </c>
    </row>
    <row r="86" spans="2:8" ht="12.75">
      <c r="B86" s="25">
        <f t="shared" si="4"/>
        <v>64</v>
      </c>
      <c r="C86" s="26">
        <f t="shared" si="0"/>
        <v>39903</v>
      </c>
      <c r="D86" s="27">
        <f t="shared" si="5"/>
        <v>463247.51530809497</v>
      </c>
      <c r="E86" s="27">
        <f t="shared" si="1"/>
        <v>2316.237576540475</v>
      </c>
      <c r="F86" s="27">
        <f t="shared" si="2"/>
        <v>681.5150492233197</v>
      </c>
      <c r="G86" s="27">
        <f t="shared" si="3"/>
        <v>462566.00025887165</v>
      </c>
      <c r="H86" s="27">
        <f t="shared" si="6"/>
        <v>154422.1683077546</v>
      </c>
    </row>
    <row r="87" spans="2:8" ht="12.75">
      <c r="B87" s="25">
        <f t="shared" si="4"/>
        <v>65</v>
      </c>
      <c r="C87" s="26">
        <f aca="true" t="shared" si="7" ref="C87:C150">Show.Date</f>
        <v>39933</v>
      </c>
      <c r="D87" s="27">
        <f t="shared" si="5"/>
        <v>462566.00025887165</v>
      </c>
      <c r="E87" s="27">
        <f aca="true" t="shared" si="8" ref="E87:E150">Interest</f>
        <v>2312.830001294358</v>
      </c>
      <c r="F87" s="27">
        <f aca="true" t="shared" si="9" ref="F87:F150">Principal</f>
        <v>684.9226244694364</v>
      </c>
      <c r="G87" s="27">
        <f aca="true" t="shared" si="10" ref="G87:G150">Ending.Balance</f>
        <v>461881.0776344022</v>
      </c>
      <c r="H87" s="27">
        <f t="shared" si="6"/>
        <v>156734.99830904894</v>
      </c>
    </row>
    <row r="88" spans="2:8" ht="12.75">
      <c r="B88" s="28">
        <f aca="true" t="shared" si="11" ref="B88:B151">payment.Num</f>
        <v>66</v>
      </c>
      <c r="C88" s="29">
        <f t="shared" si="7"/>
        <v>39964</v>
      </c>
      <c r="D88" s="30">
        <f aca="true" t="shared" si="12" ref="D88:D151">Beg.Bal</f>
        <v>461881.0776344022</v>
      </c>
      <c r="E88" s="30">
        <f t="shared" si="8"/>
        <v>2309.405388172011</v>
      </c>
      <c r="F88" s="30">
        <f t="shared" si="9"/>
        <v>688.3472375917836</v>
      </c>
      <c r="G88" s="30">
        <f t="shared" si="10"/>
        <v>461192.7303968104</v>
      </c>
      <c r="H88" s="30">
        <f aca="true" t="shared" si="13" ref="H88:H151">Cum.Interest</f>
        <v>159044.40369722096</v>
      </c>
    </row>
    <row r="89" spans="2:8" ht="12.75">
      <c r="B89" s="25">
        <f t="shared" si="11"/>
        <v>67</v>
      </c>
      <c r="C89" s="26">
        <f t="shared" si="7"/>
        <v>39994</v>
      </c>
      <c r="D89" s="27">
        <f t="shared" si="12"/>
        <v>461192.7303968104</v>
      </c>
      <c r="E89" s="27">
        <f t="shared" si="8"/>
        <v>2305.963651984052</v>
      </c>
      <c r="F89" s="27">
        <f t="shared" si="9"/>
        <v>691.7889737797427</v>
      </c>
      <c r="G89" s="27">
        <f t="shared" si="10"/>
        <v>460500.9414230306</v>
      </c>
      <c r="H89" s="27">
        <f t="shared" si="13"/>
        <v>161350.36734920501</v>
      </c>
    </row>
    <row r="90" spans="2:8" ht="12.75">
      <c r="B90" s="25">
        <f t="shared" si="11"/>
        <v>68</v>
      </c>
      <c r="C90" s="26">
        <f t="shared" si="7"/>
        <v>40025</v>
      </c>
      <c r="D90" s="27">
        <f t="shared" si="12"/>
        <v>460500.9414230306</v>
      </c>
      <c r="E90" s="27">
        <f t="shared" si="8"/>
        <v>2302.504707115153</v>
      </c>
      <c r="F90" s="27">
        <f t="shared" si="9"/>
        <v>695.2479186486416</v>
      </c>
      <c r="G90" s="27">
        <f t="shared" si="10"/>
        <v>459805.693504382</v>
      </c>
      <c r="H90" s="27">
        <f t="shared" si="13"/>
        <v>163652.87205632016</v>
      </c>
    </row>
    <row r="91" spans="2:8" ht="12.75">
      <c r="B91" s="28">
        <f t="shared" si="11"/>
        <v>69</v>
      </c>
      <c r="C91" s="29">
        <f t="shared" si="7"/>
        <v>40056</v>
      </c>
      <c r="D91" s="30">
        <f t="shared" si="12"/>
        <v>459805.693504382</v>
      </c>
      <c r="E91" s="30">
        <f t="shared" si="8"/>
        <v>2299.02846752191</v>
      </c>
      <c r="F91" s="30">
        <f t="shared" si="9"/>
        <v>698.7241582418847</v>
      </c>
      <c r="G91" s="30">
        <f t="shared" si="10"/>
        <v>459106.9693461401</v>
      </c>
      <c r="H91" s="30">
        <f t="shared" si="13"/>
        <v>165951.90052384208</v>
      </c>
    </row>
    <row r="92" spans="2:8" ht="12.75">
      <c r="B92" s="25">
        <f t="shared" si="11"/>
        <v>70</v>
      </c>
      <c r="C92" s="26">
        <f t="shared" si="7"/>
        <v>40086</v>
      </c>
      <c r="D92" s="27">
        <f t="shared" si="12"/>
        <v>459106.9693461401</v>
      </c>
      <c r="E92" s="27">
        <f t="shared" si="8"/>
        <v>2295.534846730701</v>
      </c>
      <c r="F92" s="27">
        <f t="shared" si="9"/>
        <v>702.2177790330938</v>
      </c>
      <c r="G92" s="27">
        <f t="shared" si="10"/>
        <v>458404.751567107</v>
      </c>
      <c r="H92" s="27">
        <f t="shared" si="13"/>
        <v>168247.43537057278</v>
      </c>
    </row>
    <row r="93" spans="2:8" ht="12.75">
      <c r="B93" s="25">
        <f t="shared" si="11"/>
        <v>71</v>
      </c>
      <c r="C93" s="26">
        <f t="shared" si="7"/>
        <v>40117</v>
      </c>
      <c r="D93" s="27">
        <f t="shared" si="12"/>
        <v>458404.751567107</v>
      </c>
      <c r="E93" s="27">
        <f t="shared" si="8"/>
        <v>2292.023757835535</v>
      </c>
      <c r="F93" s="27">
        <f t="shared" si="9"/>
        <v>705.7288679282597</v>
      </c>
      <c r="G93" s="27">
        <f t="shared" si="10"/>
        <v>457699.0226991787</v>
      </c>
      <c r="H93" s="27">
        <f t="shared" si="13"/>
        <v>170539.4591284083</v>
      </c>
    </row>
    <row r="94" spans="2:8" ht="12.75">
      <c r="B94" s="28">
        <f t="shared" si="11"/>
        <v>72</v>
      </c>
      <c r="C94" s="29">
        <f t="shared" si="7"/>
        <v>40147</v>
      </c>
      <c r="D94" s="30">
        <f t="shared" si="12"/>
        <v>457699.0226991787</v>
      </c>
      <c r="E94" s="30">
        <f t="shared" si="8"/>
        <v>2288.4951134958937</v>
      </c>
      <c r="F94" s="30">
        <f t="shared" si="9"/>
        <v>709.2575122679009</v>
      </c>
      <c r="G94" s="30">
        <f t="shared" si="10"/>
        <v>456989.7651869108</v>
      </c>
      <c r="H94" s="30">
        <f t="shared" si="13"/>
        <v>172827.9542419042</v>
      </c>
    </row>
    <row r="95" spans="2:8" ht="12.75">
      <c r="B95" s="25">
        <f t="shared" si="11"/>
        <v>73</v>
      </c>
      <c r="C95" s="26">
        <f t="shared" si="7"/>
        <v>40178</v>
      </c>
      <c r="D95" s="27">
        <f t="shared" si="12"/>
        <v>456989.7651869108</v>
      </c>
      <c r="E95" s="27">
        <f t="shared" si="8"/>
        <v>2284.948825934554</v>
      </c>
      <c r="F95" s="27">
        <f t="shared" si="9"/>
        <v>712.8037998292407</v>
      </c>
      <c r="G95" s="27">
        <f t="shared" si="10"/>
        <v>456276.9613870816</v>
      </c>
      <c r="H95" s="27">
        <f t="shared" si="13"/>
        <v>175112.90306783875</v>
      </c>
    </row>
    <row r="96" spans="2:8" ht="12.75">
      <c r="B96" s="25">
        <f t="shared" si="11"/>
        <v>74</v>
      </c>
      <c r="C96" s="26">
        <f t="shared" si="7"/>
        <v>40209</v>
      </c>
      <c r="D96" s="27">
        <f t="shared" si="12"/>
        <v>456276.9613870816</v>
      </c>
      <c r="E96" s="27">
        <f t="shared" si="8"/>
        <v>2281.384806935408</v>
      </c>
      <c r="F96" s="27">
        <f t="shared" si="9"/>
        <v>716.3678188283866</v>
      </c>
      <c r="G96" s="27">
        <f t="shared" si="10"/>
        <v>455560.5935682532</v>
      </c>
      <c r="H96" s="27">
        <f t="shared" si="13"/>
        <v>177394.28787477416</v>
      </c>
    </row>
    <row r="97" spans="2:8" ht="12.75">
      <c r="B97" s="28">
        <f t="shared" si="11"/>
        <v>75</v>
      </c>
      <c r="C97" s="29">
        <f t="shared" si="7"/>
        <v>40237</v>
      </c>
      <c r="D97" s="30">
        <f t="shared" si="12"/>
        <v>455560.5935682532</v>
      </c>
      <c r="E97" s="30">
        <f t="shared" si="8"/>
        <v>2277.8029678412663</v>
      </c>
      <c r="F97" s="30">
        <f t="shared" si="9"/>
        <v>719.9496579225283</v>
      </c>
      <c r="G97" s="30">
        <f t="shared" si="10"/>
        <v>454840.64391033066</v>
      </c>
      <c r="H97" s="30">
        <f t="shared" si="13"/>
        <v>179672.09084261543</v>
      </c>
    </row>
    <row r="98" spans="2:8" ht="12.75">
      <c r="B98" s="25">
        <f t="shared" si="11"/>
        <v>76</v>
      </c>
      <c r="C98" s="26">
        <f t="shared" si="7"/>
        <v>40268</v>
      </c>
      <c r="D98" s="27">
        <f t="shared" si="12"/>
        <v>454840.64391033066</v>
      </c>
      <c r="E98" s="27">
        <f t="shared" si="8"/>
        <v>2274.2032195516535</v>
      </c>
      <c r="F98" s="27">
        <f t="shared" si="9"/>
        <v>723.5494062121411</v>
      </c>
      <c r="G98" s="27">
        <f t="shared" si="10"/>
        <v>454117.09450411855</v>
      </c>
      <c r="H98" s="27">
        <f t="shared" si="13"/>
        <v>181946.2940621671</v>
      </c>
    </row>
    <row r="99" spans="2:8" ht="12.75">
      <c r="B99" s="25">
        <f t="shared" si="11"/>
        <v>77</v>
      </c>
      <c r="C99" s="26">
        <f t="shared" si="7"/>
        <v>40298</v>
      </c>
      <c r="D99" s="27">
        <f t="shared" si="12"/>
        <v>454117.09450411855</v>
      </c>
      <c r="E99" s="27">
        <f t="shared" si="8"/>
        <v>2270.5854725205927</v>
      </c>
      <c r="F99" s="27">
        <f t="shared" si="9"/>
        <v>727.1671532432019</v>
      </c>
      <c r="G99" s="27">
        <f t="shared" si="10"/>
        <v>453389.92735087534</v>
      </c>
      <c r="H99" s="27">
        <f t="shared" si="13"/>
        <v>184216.87953468767</v>
      </c>
    </row>
    <row r="100" spans="2:8" ht="12.75">
      <c r="B100" s="28">
        <f t="shared" si="11"/>
        <v>78</v>
      </c>
      <c r="C100" s="29">
        <f t="shared" si="7"/>
        <v>40329</v>
      </c>
      <c r="D100" s="30">
        <f t="shared" si="12"/>
        <v>453389.92735087534</v>
      </c>
      <c r="E100" s="30">
        <f t="shared" si="8"/>
        <v>2266.9496367543766</v>
      </c>
      <c r="F100" s="30">
        <f t="shared" si="9"/>
        <v>730.8029890094181</v>
      </c>
      <c r="G100" s="30">
        <f t="shared" si="10"/>
        <v>452659.1243618659</v>
      </c>
      <c r="H100" s="30">
        <f t="shared" si="13"/>
        <v>186483.82917144205</v>
      </c>
    </row>
    <row r="101" spans="2:8" ht="12.75">
      <c r="B101" s="25">
        <f t="shared" si="11"/>
        <v>79</v>
      </c>
      <c r="C101" s="26">
        <f t="shared" si="7"/>
        <v>40359</v>
      </c>
      <c r="D101" s="27">
        <f t="shared" si="12"/>
        <v>452659.1243618659</v>
      </c>
      <c r="E101" s="27">
        <f t="shared" si="8"/>
        <v>2263.2956218093295</v>
      </c>
      <c r="F101" s="27">
        <f t="shared" si="9"/>
        <v>734.4570039544651</v>
      </c>
      <c r="G101" s="27">
        <f t="shared" si="10"/>
        <v>451924.6673579115</v>
      </c>
      <c r="H101" s="27">
        <f t="shared" si="13"/>
        <v>188747.12479325137</v>
      </c>
    </row>
    <row r="102" spans="2:8" ht="12.75">
      <c r="B102" s="25">
        <f t="shared" si="11"/>
        <v>80</v>
      </c>
      <c r="C102" s="26">
        <f t="shared" si="7"/>
        <v>40390</v>
      </c>
      <c r="D102" s="27">
        <f t="shared" si="12"/>
        <v>451924.6673579115</v>
      </c>
      <c r="E102" s="27">
        <f t="shared" si="8"/>
        <v>2259.6233367895575</v>
      </c>
      <c r="F102" s="27">
        <f t="shared" si="9"/>
        <v>738.1292889742372</v>
      </c>
      <c r="G102" s="27">
        <f t="shared" si="10"/>
        <v>451186.53806893725</v>
      </c>
      <c r="H102" s="27">
        <f t="shared" si="13"/>
        <v>191006.7481300409</v>
      </c>
    </row>
    <row r="103" spans="2:8" ht="12.75">
      <c r="B103" s="28">
        <f t="shared" si="11"/>
        <v>81</v>
      </c>
      <c r="C103" s="29">
        <f t="shared" si="7"/>
        <v>40421</v>
      </c>
      <c r="D103" s="30">
        <f t="shared" si="12"/>
        <v>451186.53806893725</v>
      </c>
      <c r="E103" s="30">
        <f t="shared" si="8"/>
        <v>2255.9326903446863</v>
      </c>
      <c r="F103" s="30">
        <f t="shared" si="9"/>
        <v>741.8199354191083</v>
      </c>
      <c r="G103" s="30">
        <f t="shared" si="10"/>
        <v>450444.7181335181</v>
      </c>
      <c r="H103" s="30">
        <f t="shared" si="13"/>
        <v>193262.6808203856</v>
      </c>
    </row>
    <row r="104" spans="2:8" ht="12.75">
      <c r="B104" s="25">
        <f t="shared" si="11"/>
        <v>82</v>
      </c>
      <c r="C104" s="26">
        <f t="shared" si="7"/>
        <v>40451</v>
      </c>
      <c r="D104" s="27">
        <f t="shared" si="12"/>
        <v>450444.7181335181</v>
      </c>
      <c r="E104" s="27">
        <f t="shared" si="8"/>
        <v>2252.2235906675905</v>
      </c>
      <c r="F104" s="27">
        <f t="shared" si="9"/>
        <v>745.5290350962041</v>
      </c>
      <c r="G104" s="27">
        <f t="shared" si="10"/>
        <v>449699.1890984219</v>
      </c>
      <c r="H104" s="27">
        <f t="shared" si="13"/>
        <v>195514.9044110532</v>
      </c>
    </row>
    <row r="105" spans="2:8" ht="12.75">
      <c r="B105" s="25">
        <f t="shared" si="11"/>
        <v>83</v>
      </c>
      <c r="C105" s="26">
        <f t="shared" si="7"/>
        <v>40482</v>
      </c>
      <c r="D105" s="27">
        <f t="shared" si="12"/>
        <v>449699.1890984219</v>
      </c>
      <c r="E105" s="27">
        <f t="shared" si="8"/>
        <v>2248.4959454921095</v>
      </c>
      <c r="F105" s="27">
        <f t="shared" si="9"/>
        <v>749.2566802716851</v>
      </c>
      <c r="G105" s="27">
        <f t="shared" si="10"/>
        <v>448949.9324181502</v>
      </c>
      <c r="H105" s="27">
        <f t="shared" si="13"/>
        <v>197763.40035654532</v>
      </c>
    </row>
    <row r="106" spans="2:8" ht="12.75">
      <c r="B106" s="28">
        <f t="shared" si="11"/>
        <v>84</v>
      </c>
      <c r="C106" s="29">
        <f t="shared" si="7"/>
        <v>40512</v>
      </c>
      <c r="D106" s="30">
        <f t="shared" si="12"/>
        <v>448949.9324181502</v>
      </c>
      <c r="E106" s="30">
        <f t="shared" si="8"/>
        <v>2244.749662090751</v>
      </c>
      <c r="F106" s="30">
        <f t="shared" si="9"/>
        <v>753.0029636730437</v>
      </c>
      <c r="G106" s="30">
        <f t="shared" si="10"/>
        <v>448196.92945447715</v>
      </c>
      <c r="H106" s="30">
        <f t="shared" si="13"/>
        <v>200008.15001863608</v>
      </c>
    </row>
    <row r="107" spans="2:8" ht="12.75">
      <c r="B107" s="25">
        <f t="shared" si="11"/>
        <v>85</v>
      </c>
      <c r="C107" s="26">
        <f t="shared" si="7"/>
        <v>40543</v>
      </c>
      <c r="D107" s="27">
        <f t="shared" si="12"/>
        <v>448196.92945447715</v>
      </c>
      <c r="E107" s="27">
        <f t="shared" si="8"/>
        <v>2240.9846472723857</v>
      </c>
      <c r="F107" s="27">
        <f t="shared" si="9"/>
        <v>756.7679784914089</v>
      </c>
      <c r="G107" s="27">
        <f t="shared" si="10"/>
        <v>447440.1614759857</v>
      </c>
      <c r="H107" s="27">
        <f t="shared" si="13"/>
        <v>202249.13466590847</v>
      </c>
    </row>
    <row r="108" spans="2:8" ht="12.75">
      <c r="B108" s="25">
        <f t="shared" si="11"/>
        <v>86</v>
      </c>
      <c r="C108" s="26">
        <f t="shared" si="7"/>
        <v>40574</v>
      </c>
      <c r="D108" s="27">
        <f t="shared" si="12"/>
        <v>447440.1614759857</v>
      </c>
      <c r="E108" s="27">
        <f t="shared" si="8"/>
        <v>2237.200807379929</v>
      </c>
      <c r="F108" s="27">
        <f t="shared" si="9"/>
        <v>760.5518183838658</v>
      </c>
      <c r="G108" s="27">
        <f t="shared" si="10"/>
        <v>446679.60965760186</v>
      </c>
      <c r="H108" s="27">
        <f t="shared" si="13"/>
        <v>204486.3354732884</v>
      </c>
    </row>
    <row r="109" spans="2:8" ht="12.75">
      <c r="B109" s="28">
        <f t="shared" si="11"/>
        <v>87</v>
      </c>
      <c r="C109" s="29">
        <f t="shared" si="7"/>
        <v>40602</v>
      </c>
      <c r="D109" s="30">
        <f t="shared" si="12"/>
        <v>446679.60965760186</v>
      </c>
      <c r="E109" s="30">
        <f t="shared" si="8"/>
        <v>2233.3980482880092</v>
      </c>
      <c r="F109" s="30">
        <f t="shared" si="9"/>
        <v>764.3545774757854</v>
      </c>
      <c r="G109" s="30">
        <f t="shared" si="10"/>
        <v>445915.25508012605</v>
      </c>
      <c r="H109" s="30">
        <f t="shared" si="13"/>
        <v>206719.73352157642</v>
      </c>
    </row>
    <row r="110" spans="2:8" ht="12.75">
      <c r="B110" s="25">
        <f t="shared" si="11"/>
        <v>88</v>
      </c>
      <c r="C110" s="26">
        <f t="shared" si="7"/>
        <v>40633</v>
      </c>
      <c r="D110" s="27">
        <f t="shared" si="12"/>
        <v>445915.25508012605</v>
      </c>
      <c r="E110" s="27">
        <f t="shared" si="8"/>
        <v>2229.5762754006305</v>
      </c>
      <c r="F110" s="27">
        <f t="shared" si="9"/>
        <v>768.1763503631641</v>
      </c>
      <c r="G110" s="27">
        <f t="shared" si="10"/>
        <v>445147.07872976287</v>
      </c>
      <c r="H110" s="27">
        <f t="shared" si="13"/>
        <v>208949.30979697706</v>
      </c>
    </row>
    <row r="111" spans="2:8" ht="12.75">
      <c r="B111" s="25">
        <f t="shared" si="11"/>
        <v>89</v>
      </c>
      <c r="C111" s="26">
        <f t="shared" si="7"/>
        <v>40663</v>
      </c>
      <c r="D111" s="27">
        <f t="shared" si="12"/>
        <v>445147.07872976287</v>
      </c>
      <c r="E111" s="27">
        <f t="shared" si="8"/>
        <v>2225.7353936488144</v>
      </c>
      <c r="F111" s="27">
        <f t="shared" si="9"/>
        <v>772.0172321149803</v>
      </c>
      <c r="G111" s="27">
        <f t="shared" si="10"/>
        <v>444375.0614976479</v>
      </c>
      <c r="H111" s="27">
        <f t="shared" si="13"/>
        <v>211175.04519062588</v>
      </c>
    </row>
    <row r="112" spans="2:8" ht="12.75">
      <c r="B112" s="28">
        <f t="shared" si="11"/>
        <v>90</v>
      </c>
      <c r="C112" s="29">
        <f t="shared" si="7"/>
        <v>40694</v>
      </c>
      <c r="D112" s="30">
        <f t="shared" si="12"/>
        <v>444375.0614976479</v>
      </c>
      <c r="E112" s="30">
        <f t="shared" si="8"/>
        <v>2221.8753074882397</v>
      </c>
      <c r="F112" s="30">
        <f t="shared" si="9"/>
        <v>775.8773182755549</v>
      </c>
      <c r="G112" s="30">
        <f t="shared" si="10"/>
        <v>443599.1841793723</v>
      </c>
      <c r="H112" s="30">
        <f t="shared" si="13"/>
        <v>213396.9204981141</v>
      </c>
    </row>
    <row r="113" spans="2:8" ht="12.75">
      <c r="B113" s="25">
        <f t="shared" si="11"/>
        <v>91</v>
      </c>
      <c r="C113" s="26">
        <f t="shared" si="7"/>
        <v>40724</v>
      </c>
      <c r="D113" s="27">
        <f t="shared" si="12"/>
        <v>443599.1841793723</v>
      </c>
      <c r="E113" s="27">
        <f t="shared" si="8"/>
        <v>2217.9959208968617</v>
      </c>
      <c r="F113" s="27">
        <f t="shared" si="9"/>
        <v>779.756704866933</v>
      </c>
      <c r="G113" s="27">
        <f t="shared" si="10"/>
        <v>442819.4274745054</v>
      </c>
      <c r="H113" s="27">
        <f t="shared" si="13"/>
        <v>215614.91641901096</v>
      </c>
    </row>
    <row r="114" spans="2:8" ht="12.75">
      <c r="B114" s="25">
        <f t="shared" si="11"/>
        <v>92</v>
      </c>
      <c r="C114" s="26">
        <f t="shared" si="7"/>
        <v>40755</v>
      </c>
      <c r="D114" s="27">
        <f t="shared" si="12"/>
        <v>442819.4274745054</v>
      </c>
      <c r="E114" s="27">
        <f t="shared" si="8"/>
        <v>2214.097137372527</v>
      </c>
      <c r="F114" s="27">
        <f t="shared" si="9"/>
        <v>783.6554883912677</v>
      </c>
      <c r="G114" s="27">
        <f t="shared" si="10"/>
        <v>442035.7719861141</v>
      </c>
      <c r="H114" s="27">
        <f t="shared" si="13"/>
        <v>217829.0135563835</v>
      </c>
    </row>
    <row r="115" spans="2:8" ht="12.75">
      <c r="B115" s="28">
        <f t="shared" si="11"/>
        <v>93</v>
      </c>
      <c r="C115" s="29">
        <f t="shared" si="7"/>
        <v>40786</v>
      </c>
      <c r="D115" s="30">
        <f t="shared" si="12"/>
        <v>442035.7719861141</v>
      </c>
      <c r="E115" s="30">
        <f t="shared" si="8"/>
        <v>2210.1788599305705</v>
      </c>
      <c r="F115" s="30">
        <f t="shared" si="9"/>
        <v>787.5737658332241</v>
      </c>
      <c r="G115" s="30">
        <f t="shared" si="10"/>
        <v>441248.1982202809</v>
      </c>
      <c r="H115" s="30">
        <f t="shared" si="13"/>
        <v>220039.19241631406</v>
      </c>
    </row>
    <row r="116" spans="2:8" ht="12.75">
      <c r="B116" s="25">
        <f t="shared" si="11"/>
        <v>94</v>
      </c>
      <c r="C116" s="26">
        <f t="shared" si="7"/>
        <v>40816</v>
      </c>
      <c r="D116" s="27">
        <f t="shared" si="12"/>
        <v>441248.1982202809</v>
      </c>
      <c r="E116" s="27">
        <f t="shared" si="8"/>
        <v>2206.2409911014042</v>
      </c>
      <c r="F116" s="27">
        <f t="shared" si="9"/>
        <v>791.5116346623904</v>
      </c>
      <c r="G116" s="27">
        <f t="shared" si="10"/>
        <v>440456.6865856185</v>
      </c>
      <c r="H116" s="27">
        <f t="shared" si="13"/>
        <v>222245.43340741546</v>
      </c>
    </row>
    <row r="117" spans="2:8" ht="12.75">
      <c r="B117" s="25">
        <f t="shared" si="11"/>
        <v>95</v>
      </c>
      <c r="C117" s="26">
        <f t="shared" si="7"/>
        <v>40847</v>
      </c>
      <c r="D117" s="27">
        <f t="shared" si="12"/>
        <v>440456.6865856185</v>
      </c>
      <c r="E117" s="27">
        <f t="shared" si="8"/>
        <v>2202.283432928092</v>
      </c>
      <c r="F117" s="27">
        <f t="shared" si="9"/>
        <v>795.4691928357024</v>
      </c>
      <c r="G117" s="27">
        <f t="shared" si="10"/>
        <v>439661.2173927828</v>
      </c>
      <c r="H117" s="27">
        <f t="shared" si="13"/>
        <v>224447.71684034355</v>
      </c>
    </row>
    <row r="118" spans="2:8" ht="12.75">
      <c r="B118" s="28">
        <f t="shared" si="11"/>
        <v>96</v>
      </c>
      <c r="C118" s="29">
        <f t="shared" si="7"/>
        <v>40877</v>
      </c>
      <c r="D118" s="30">
        <f t="shared" si="12"/>
        <v>439661.2173927828</v>
      </c>
      <c r="E118" s="30">
        <f t="shared" si="8"/>
        <v>2198.306086963914</v>
      </c>
      <c r="F118" s="30">
        <f t="shared" si="9"/>
        <v>799.4465387998807</v>
      </c>
      <c r="G118" s="30">
        <f t="shared" si="10"/>
        <v>438861.7708539829</v>
      </c>
      <c r="H118" s="30">
        <f t="shared" si="13"/>
        <v>226646.02292730747</v>
      </c>
    </row>
    <row r="119" spans="2:8" ht="12.75">
      <c r="B119" s="25">
        <f t="shared" si="11"/>
        <v>97</v>
      </c>
      <c r="C119" s="26">
        <f t="shared" si="7"/>
        <v>40908</v>
      </c>
      <c r="D119" s="27">
        <f t="shared" si="12"/>
        <v>438861.7708539829</v>
      </c>
      <c r="E119" s="27">
        <f t="shared" si="8"/>
        <v>2194.3088542699147</v>
      </c>
      <c r="F119" s="27">
        <f t="shared" si="9"/>
        <v>803.4437714938799</v>
      </c>
      <c r="G119" s="27">
        <f t="shared" si="10"/>
        <v>438058.32708248904</v>
      </c>
      <c r="H119" s="27">
        <f t="shared" si="13"/>
        <v>228840.33178157738</v>
      </c>
    </row>
    <row r="120" spans="2:8" ht="12.75">
      <c r="B120" s="25">
        <f t="shared" si="11"/>
        <v>98</v>
      </c>
      <c r="C120" s="26">
        <f t="shared" si="7"/>
        <v>40939</v>
      </c>
      <c r="D120" s="27">
        <f t="shared" si="12"/>
        <v>438058.32708248904</v>
      </c>
      <c r="E120" s="27">
        <f t="shared" si="8"/>
        <v>2190.2916354124454</v>
      </c>
      <c r="F120" s="27">
        <f t="shared" si="9"/>
        <v>807.4609903513492</v>
      </c>
      <c r="G120" s="27">
        <f t="shared" si="10"/>
        <v>437250.8660921377</v>
      </c>
      <c r="H120" s="27">
        <f t="shared" si="13"/>
        <v>231030.6234169898</v>
      </c>
    </row>
    <row r="121" spans="2:8" ht="12.75">
      <c r="B121" s="28">
        <f t="shared" si="11"/>
        <v>99</v>
      </c>
      <c r="C121" s="29">
        <f t="shared" si="7"/>
        <v>40968</v>
      </c>
      <c r="D121" s="30">
        <f t="shared" si="12"/>
        <v>437250.8660921377</v>
      </c>
      <c r="E121" s="30">
        <f t="shared" si="8"/>
        <v>2186.2543304606884</v>
      </c>
      <c r="F121" s="30">
        <f t="shared" si="9"/>
        <v>811.4982953031063</v>
      </c>
      <c r="G121" s="30">
        <f t="shared" si="10"/>
        <v>436439.3677968346</v>
      </c>
      <c r="H121" s="30">
        <f t="shared" si="13"/>
        <v>233216.8777474505</v>
      </c>
    </row>
    <row r="122" spans="2:8" ht="12.75">
      <c r="B122" s="25">
        <f t="shared" si="11"/>
        <v>100</v>
      </c>
      <c r="C122" s="26">
        <f t="shared" si="7"/>
        <v>40999</v>
      </c>
      <c r="D122" s="27">
        <f t="shared" si="12"/>
        <v>436439.3677968346</v>
      </c>
      <c r="E122" s="27">
        <f t="shared" si="8"/>
        <v>2182.196838984173</v>
      </c>
      <c r="F122" s="27">
        <f t="shared" si="9"/>
        <v>815.5557867796215</v>
      </c>
      <c r="G122" s="27">
        <f t="shared" si="10"/>
        <v>435623.812010055</v>
      </c>
      <c r="H122" s="27">
        <f t="shared" si="13"/>
        <v>235399.07458643467</v>
      </c>
    </row>
    <row r="123" spans="2:8" ht="12.75">
      <c r="B123" s="25">
        <f t="shared" si="11"/>
        <v>101</v>
      </c>
      <c r="C123" s="26">
        <f t="shared" si="7"/>
        <v>41029</v>
      </c>
      <c r="D123" s="27">
        <f t="shared" si="12"/>
        <v>435623.812010055</v>
      </c>
      <c r="E123" s="27">
        <f t="shared" si="8"/>
        <v>2178.119060050275</v>
      </c>
      <c r="F123" s="27">
        <f t="shared" si="9"/>
        <v>819.6335657135196</v>
      </c>
      <c r="G123" s="27">
        <f t="shared" si="10"/>
        <v>434804.17844434147</v>
      </c>
      <c r="H123" s="27">
        <f t="shared" si="13"/>
        <v>237577.19364648496</v>
      </c>
    </row>
    <row r="124" spans="2:8" ht="12.75">
      <c r="B124" s="28">
        <f t="shared" si="11"/>
        <v>102</v>
      </c>
      <c r="C124" s="29">
        <f t="shared" si="7"/>
        <v>41060</v>
      </c>
      <c r="D124" s="30">
        <f t="shared" si="12"/>
        <v>434804.17844434147</v>
      </c>
      <c r="E124" s="30">
        <f t="shared" si="8"/>
        <v>2174.0208922217075</v>
      </c>
      <c r="F124" s="30">
        <f t="shared" si="9"/>
        <v>823.7317335420871</v>
      </c>
      <c r="G124" s="30">
        <f t="shared" si="10"/>
        <v>433980.44671079936</v>
      </c>
      <c r="H124" s="30">
        <f t="shared" si="13"/>
        <v>239751.21453870667</v>
      </c>
    </row>
    <row r="125" spans="2:8" ht="12.75">
      <c r="B125" s="25">
        <f t="shared" si="11"/>
        <v>103</v>
      </c>
      <c r="C125" s="26">
        <f t="shared" si="7"/>
        <v>41090</v>
      </c>
      <c r="D125" s="27">
        <f t="shared" si="12"/>
        <v>433980.44671079936</v>
      </c>
      <c r="E125" s="27">
        <f t="shared" si="8"/>
        <v>2169.9022335539967</v>
      </c>
      <c r="F125" s="27">
        <f t="shared" si="9"/>
        <v>827.850392209798</v>
      </c>
      <c r="G125" s="27">
        <f t="shared" si="10"/>
        <v>433152.5963185896</v>
      </c>
      <c r="H125" s="27">
        <f t="shared" si="13"/>
        <v>241921.11677226066</v>
      </c>
    </row>
    <row r="126" spans="2:8" ht="12.75">
      <c r="B126" s="25">
        <f t="shared" si="11"/>
        <v>104</v>
      </c>
      <c r="C126" s="26">
        <f t="shared" si="7"/>
        <v>41121</v>
      </c>
      <c r="D126" s="27">
        <f t="shared" si="12"/>
        <v>433152.5963185896</v>
      </c>
      <c r="E126" s="27">
        <f t="shared" si="8"/>
        <v>2165.762981592948</v>
      </c>
      <c r="F126" s="27">
        <f t="shared" si="9"/>
        <v>831.9896441708465</v>
      </c>
      <c r="G126" s="27">
        <f t="shared" si="10"/>
        <v>432320.6066744187</v>
      </c>
      <c r="H126" s="27">
        <f t="shared" si="13"/>
        <v>244086.8797538536</v>
      </c>
    </row>
    <row r="127" spans="2:8" ht="12.75">
      <c r="B127" s="28">
        <f t="shared" si="11"/>
        <v>105</v>
      </c>
      <c r="C127" s="29">
        <f t="shared" si="7"/>
        <v>41152</v>
      </c>
      <c r="D127" s="30">
        <f t="shared" si="12"/>
        <v>432320.6066744187</v>
      </c>
      <c r="E127" s="30">
        <f t="shared" si="8"/>
        <v>2161.6030333720937</v>
      </c>
      <c r="F127" s="30">
        <f t="shared" si="9"/>
        <v>836.1495923917009</v>
      </c>
      <c r="G127" s="30">
        <f t="shared" si="10"/>
        <v>431484.45708202705</v>
      </c>
      <c r="H127" s="30">
        <f t="shared" si="13"/>
        <v>246248.4827872257</v>
      </c>
    </row>
    <row r="128" spans="2:8" ht="12.75">
      <c r="B128" s="25">
        <f t="shared" si="11"/>
        <v>106</v>
      </c>
      <c r="C128" s="26">
        <f t="shared" si="7"/>
        <v>41182</v>
      </c>
      <c r="D128" s="27">
        <f t="shared" si="12"/>
        <v>431484.45708202705</v>
      </c>
      <c r="E128" s="27">
        <f t="shared" si="8"/>
        <v>2157.4222854101354</v>
      </c>
      <c r="F128" s="27">
        <f t="shared" si="9"/>
        <v>840.3303403536593</v>
      </c>
      <c r="G128" s="27">
        <f t="shared" si="10"/>
        <v>430644.1267416734</v>
      </c>
      <c r="H128" s="27">
        <f t="shared" si="13"/>
        <v>248405.90507263583</v>
      </c>
    </row>
    <row r="129" spans="2:8" ht="12.75">
      <c r="B129" s="25">
        <f t="shared" si="11"/>
        <v>107</v>
      </c>
      <c r="C129" s="26">
        <f t="shared" si="7"/>
        <v>41213</v>
      </c>
      <c r="D129" s="27">
        <f t="shared" si="12"/>
        <v>430644.1267416734</v>
      </c>
      <c r="E129" s="27">
        <f t="shared" si="8"/>
        <v>2153.220633708367</v>
      </c>
      <c r="F129" s="27">
        <f t="shared" si="9"/>
        <v>844.5319920554275</v>
      </c>
      <c r="G129" s="27">
        <f t="shared" si="10"/>
        <v>429799.594749618</v>
      </c>
      <c r="H129" s="27">
        <f t="shared" si="13"/>
        <v>250559.1257063442</v>
      </c>
    </row>
    <row r="130" spans="2:8" ht="12.75">
      <c r="B130" s="28">
        <f t="shared" si="11"/>
        <v>108</v>
      </c>
      <c r="C130" s="29">
        <f t="shared" si="7"/>
        <v>41243</v>
      </c>
      <c r="D130" s="30">
        <f t="shared" si="12"/>
        <v>429799.594749618</v>
      </c>
      <c r="E130" s="30">
        <f t="shared" si="8"/>
        <v>2148.99797374809</v>
      </c>
      <c r="F130" s="30">
        <f t="shared" si="9"/>
        <v>848.7546520157048</v>
      </c>
      <c r="G130" s="30">
        <f t="shared" si="10"/>
        <v>428950.8400976023</v>
      </c>
      <c r="H130" s="30">
        <f t="shared" si="13"/>
        <v>252708.12368009228</v>
      </c>
    </row>
    <row r="131" spans="2:8" ht="12.75">
      <c r="B131" s="25">
        <f t="shared" si="11"/>
        <v>109</v>
      </c>
      <c r="C131" s="26">
        <f t="shared" si="7"/>
        <v>41274</v>
      </c>
      <c r="D131" s="27">
        <f t="shared" si="12"/>
        <v>428950.8400976023</v>
      </c>
      <c r="E131" s="27">
        <f t="shared" si="8"/>
        <v>2144.7542004880115</v>
      </c>
      <c r="F131" s="27">
        <f t="shared" si="9"/>
        <v>852.9984252757831</v>
      </c>
      <c r="G131" s="27">
        <f t="shared" si="10"/>
        <v>428097.8416723265</v>
      </c>
      <c r="H131" s="27">
        <f t="shared" si="13"/>
        <v>254852.8778805803</v>
      </c>
    </row>
    <row r="132" spans="2:8" ht="12.75">
      <c r="B132" s="25">
        <f t="shared" si="11"/>
        <v>110</v>
      </c>
      <c r="C132" s="26">
        <f t="shared" si="7"/>
        <v>41305</v>
      </c>
      <c r="D132" s="27">
        <f t="shared" si="12"/>
        <v>428097.8416723265</v>
      </c>
      <c r="E132" s="27">
        <f t="shared" si="8"/>
        <v>2140.4892083616323</v>
      </c>
      <c r="F132" s="27">
        <f t="shared" si="9"/>
        <v>857.2634174021623</v>
      </c>
      <c r="G132" s="27">
        <f t="shared" si="10"/>
        <v>427240.57825492433</v>
      </c>
      <c r="H132" s="27">
        <f t="shared" si="13"/>
        <v>256993.36708894192</v>
      </c>
    </row>
    <row r="133" spans="2:8" ht="12.75">
      <c r="B133" s="28">
        <f t="shared" si="11"/>
        <v>111</v>
      </c>
      <c r="C133" s="29">
        <f t="shared" si="7"/>
        <v>41333</v>
      </c>
      <c r="D133" s="30">
        <f t="shared" si="12"/>
        <v>427240.57825492433</v>
      </c>
      <c r="E133" s="30">
        <f t="shared" si="8"/>
        <v>2136.202891274622</v>
      </c>
      <c r="F133" s="30">
        <f t="shared" si="9"/>
        <v>861.5497344891728</v>
      </c>
      <c r="G133" s="30">
        <f t="shared" si="10"/>
        <v>426379.02852043515</v>
      </c>
      <c r="H133" s="30">
        <f t="shared" si="13"/>
        <v>259129.56998021653</v>
      </c>
    </row>
    <row r="134" spans="2:8" ht="12.75">
      <c r="B134" s="25">
        <f t="shared" si="11"/>
        <v>112</v>
      </c>
      <c r="C134" s="26">
        <f t="shared" si="7"/>
        <v>41364</v>
      </c>
      <c r="D134" s="27">
        <f t="shared" si="12"/>
        <v>426379.02852043515</v>
      </c>
      <c r="E134" s="27">
        <f t="shared" si="8"/>
        <v>2131.895142602176</v>
      </c>
      <c r="F134" s="27">
        <f t="shared" si="9"/>
        <v>865.8574831616188</v>
      </c>
      <c r="G134" s="27">
        <f t="shared" si="10"/>
        <v>425513.17103727354</v>
      </c>
      <c r="H134" s="27">
        <f t="shared" si="13"/>
        <v>261261.4651228187</v>
      </c>
    </row>
    <row r="135" spans="2:8" ht="12.75">
      <c r="B135" s="25">
        <f t="shared" si="11"/>
        <v>113</v>
      </c>
      <c r="C135" s="26">
        <f t="shared" si="7"/>
        <v>41394</v>
      </c>
      <c r="D135" s="27">
        <f t="shared" si="12"/>
        <v>425513.17103727354</v>
      </c>
      <c r="E135" s="27">
        <f t="shared" si="8"/>
        <v>2127.5658551863676</v>
      </c>
      <c r="F135" s="27">
        <f t="shared" si="9"/>
        <v>870.1867705774271</v>
      </c>
      <c r="G135" s="27">
        <f t="shared" si="10"/>
        <v>424642.9842666961</v>
      </c>
      <c r="H135" s="27">
        <f t="shared" si="13"/>
        <v>263389.0309780051</v>
      </c>
    </row>
    <row r="136" spans="2:8" ht="12.75">
      <c r="B136" s="28">
        <f t="shared" si="11"/>
        <v>114</v>
      </c>
      <c r="C136" s="29">
        <f t="shared" si="7"/>
        <v>41425</v>
      </c>
      <c r="D136" s="30">
        <f t="shared" si="12"/>
        <v>424642.9842666961</v>
      </c>
      <c r="E136" s="30">
        <f t="shared" si="8"/>
        <v>2123.2149213334806</v>
      </c>
      <c r="F136" s="30">
        <f t="shared" si="9"/>
        <v>874.5377044303141</v>
      </c>
      <c r="G136" s="30">
        <f t="shared" si="10"/>
        <v>423768.4465622658</v>
      </c>
      <c r="H136" s="30">
        <f t="shared" si="13"/>
        <v>265512.24589933857</v>
      </c>
    </row>
    <row r="137" spans="2:8" ht="12.75">
      <c r="B137" s="25">
        <f t="shared" si="11"/>
        <v>115</v>
      </c>
      <c r="C137" s="26">
        <f t="shared" si="7"/>
        <v>41455</v>
      </c>
      <c r="D137" s="27">
        <f t="shared" si="12"/>
        <v>423768.4465622658</v>
      </c>
      <c r="E137" s="27">
        <f t="shared" si="8"/>
        <v>2118.8422328113293</v>
      </c>
      <c r="F137" s="27">
        <f t="shared" si="9"/>
        <v>878.9103929524654</v>
      </c>
      <c r="G137" s="27">
        <f t="shared" si="10"/>
        <v>422889.53616931336</v>
      </c>
      <c r="H137" s="27">
        <f t="shared" si="13"/>
        <v>267631.0881321499</v>
      </c>
    </row>
    <row r="138" spans="2:8" ht="12.75">
      <c r="B138" s="25">
        <f t="shared" si="11"/>
        <v>116</v>
      </c>
      <c r="C138" s="26">
        <f t="shared" si="7"/>
        <v>41486</v>
      </c>
      <c r="D138" s="27">
        <f t="shared" si="12"/>
        <v>422889.53616931336</v>
      </c>
      <c r="E138" s="27">
        <f t="shared" si="8"/>
        <v>2114.447680846567</v>
      </c>
      <c r="F138" s="27">
        <f t="shared" si="9"/>
        <v>883.3049449172277</v>
      </c>
      <c r="G138" s="27">
        <f t="shared" si="10"/>
        <v>422006.23122439615</v>
      </c>
      <c r="H138" s="27">
        <f t="shared" si="13"/>
        <v>269745.53581299644</v>
      </c>
    </row>
    <row r="139" spans="2:8" ht="12.75">
      <c r="B139" s="28">
        <f t="shared" si="11"/>
        <v>117</v>
      </c>
      <c r="C139" s="29">
        <f t="shared" si="7"/>
        <v>41517</v>
      </c>
      <c r="D139" s="30">
        <f t="shared" si="12"/>
        <v>422006.23122439615</v>
      </c>
      <c r="E139" s="30">
        <f t="shared" si="8"/>
        <v>2110.031156121981</v>
      </c>
      <c r="F139" s="30">
        <f t="shared" si="9"/>
        <v>887.7214696418137</v>
      </c>
      <c r="G139" s="30">
        <f t="shared" si="10"/>
        <v>421118.5097547543</v>
      </c>
      <c r="H139" s="30">
        <f t="shared" si="13"/>
        <v>271855.56696911843</v>
      </c>
    </row>
    <row r="140" spans="2:8" ht="12.75">
      <c r="B140" s="25">
        <f t="shared" si="11"/>
        <v>118</v>
      </c>
      <c r="C140" s="26">
        <f t="shared" si="7"/>
        <v>41547</v>
      </c>
      <c r="D140" s="27">
        <f t="shared" si="12"/>
        <v>421118.5097547543</v>
      </c>
      <c r="E140" s="27">
        <f t="shared" si="8"/>
        <v>2105.592548773772</v>
      </c>
      <c r="F140" s="27">
        <f t="shared" si="9"/>
        <v>892.1600769900228</v>
      </c>
      <c r="G140" s="27">
        <f t="shared" si="10"/>
        <v>420226.3496777643</v>
      </c>
      <c r="H140" s="27">
        <f t="shared" si="13"/>
        <v>273961.1595178922</v>
      </c>
    </row>
    <row r="141" spans="2:8" ht="12.75">
      <c r="B141" s="25">
        <f t="shared" si="11"/>
        <v>119</v>
      </c>
      <c r="C141" s="26">
        <f t="shared" si="7"/>
        <v>41578</v>
      </c>
      <c r="D141" s="27">
        <f t="shared" si="12"/>
        <v>420226.3496777643</v>
      </c>
      <c r="E141" s="27">
        <f t="shared" si="8"/>
        <v>2101.1317483888215</v>
      </c>
      <c r="F141" s="27">
        <f t="shared" si="9"/>
        <v>896.6208773749731</v>
      </c>
      <c r="G141" s="27">
        <f t="shared" si="10"/>
        <v>419329.72880038933</v>
      </c>
      <c r="H141" s="27">
        <f t="shared" si="13"/>
        <v>276062.29126628104</v>
      </c>
    </row>
    <row r="142" spans="2:8" ht="12.75">
      <c r="B142" s="28">
        <f t="shared" si="11"/>
        <v>120</v>
      </c>
      <c r="C142" s="29">
        <f t="shared" si="7"/>
        <v>41608</v>
      </c>
      <c r="D142" s="30">
        <f t="shared" si="12"/>
        <v>419329.72880038933</v>
      </c>
      <c r="E142" s="30">
        <f t="shared" si="8"/>
        <v>2096.6486440019466</v>
      </c>
      <c r="F142" s="30">
        <f t="shared" si="9"/>
        <v>901.103981761848</v>
      </c>
      <c r="G142" s="30">
        <f t="shared" si="10"/>
        <v>418428.6248186275</v>
      </c>
      <c r="H142" s="30">
        <f t="shared" si="13"/>
        <v>278158.93991028296</v>
      </c>
    </row>
    <row r="143" spans="2:8" ht="12.75">
      <c r="B143" s="25">
        <f t="shared" si="11"/>
        <v>121</v>
      </c>
      <c r="C143" s="26">
        <f t="shared" si="7"/>
        <v>41639</v>
      </c>
      <c r="D143" s="27">
        <f t="shared" si="12"/>
        <v>418428.6248186275</v>
      </c>
      <c r="E143" s="27">
        <f t="shared" si="8"/>
        <v>2092.1431240931374</v>
      </c>
      <c r="F143" s="27">
        <f t="shared" si="9"/>
        <v>905.6095016706572</v>
      </c>
      <c r="G143" s="27">
        <f t="shared" si="10"/>
        <v>417523.01531695685</v>
      </c>
      <c r="H143" s="27">
        <f t="shared" si="13"/>
        <v>280251.0830343761</v>
      </c>
    </row>
    <row r="144" spans="2:8" ht="12.75">
      <c r="B144" s="25">
        <f t="shared" si="11"/>
        <v>122</v>
      </c>
      <c r="C144" s="26">
        <f t="shared" si="7"/>
        <v>41670</v>
      </c>
      <c r="D144" s="27">
        <f t="shared" si="12"/>
        <v>417523.01531695685</v>
      </c>
      <c r="E144" s="27">
        <f t="shared" si="8"/>
        <v>2087.615076584784</v>
      </c>
      <c r="F144" s="27">
        <f t="shared" si="9"/>
        <v>910.1375491790104</v>
      </c>
      <c r="G144" s="27">
        <f t="shared" si="10"/>
        <v>416612.8777677778</v>
      </c>
      <c r="H144" s="27">
        <f t="shared" si="13"/>
        <v>282338.6981109609</v>
      </c>
    </row>
    <row r="145" spans="2:8" ht="12.75">
      <c r="B145" s="28">
        <f t="shared" si="11"/>
        <v>123</v>
      </c>
      <c r="C145" s="29">
        <f t="shared" si="7"/>
        <v>41698</v>
      </c>
      <c r="D145" s="30">
        <f t="shared" si="12"/>
        <v>416612.8777677778</v>
      </c>
      <c r="E145" s="30">
        <f t="shared" si="8"/>
        <v>2083.064388838889</v>
      </c>
      <c r="F145" s="30">
        <f t="shared" si="9"/>
        <v>914.6882369249056</v>
      </c>
      <c r="G145" s="30">
        <f t="shared" si="10"/>
        <v>415698.18953085295</v>
      </c>
      <c r="H145" s="30">
        <f t="shared" si="13"/>
        <v>284421.7624997998</v>
      </c>
    </row>
    <row r="146" spans="2:8" ht="12.75">
      <c r="B146" s="25">
        <f t="shared" si="11"/>
        <v>124</v>
      </c>
      <c r="C146" s="26">
        <f t="shared" si="7"/>
        <v>41729</v>
      </c>
      <c r="D146" s="27">
        <f t="shared" si="12"/>
        <v>415698.18953085295</v>
      </c>
      <c r="E146" s="27">
        <f t="shared" si="8"/>
        <v>2078.490947654265</v>
      </c>
      <c r="F146" s="27">
        <f t="shared" si="9"/>
        <v>919.2616781095298</v>
      </c>
      <c r="G146" s="27">
        <f t="shared" si="10"/>
        <v>414778.9278527434</v>
      </c>
      <c r="H146" s="27">
        <f t="shared" si="13"/>
        <v>286500.253447454</v>
      </c>
    </row>
    <row r="147" spans="2:8" ht="12.75">
      <c r="B147" s="25">
        <f t="shared" si="11"/>
        <v>125</v>
      </c>
      <c r="C147" s="26">
        <f t="shared" si="7"/>
        <v>41759</v>
      </c>
      <c r="D147" s="27">
        <f t="shared" si="12"/>
        <v>414778.9278527434</v>
      </c>
      <c r="E147" s="27">
        <f t="shared" si="8"/>
        <v>2073.894639263717</v>
      </c>
      <c r="F147" s="27">
        <f t="shared" si="9"/>
        <v>923.8579865000775</v>
      </c>
      <c r="G147" s="27">
        <f t="shared" si="10"/>
        <v>413855.06986624334</v>
      </c>
      <c r="H147" s="27">
        <f t="shared" si="13"/>
        <v>288574.14808671776</v>
      </c>
    </row>
    <row r="148" spans="2:8" ht="12.75">
      <c r="B148" s="28">
        <f t="shared" si="11"/>
        <v>126</v>
      </c>
      <c r="C148" s="29">
        <f t="shared" si="7"/>
        <v>41790</v>
      </c>
      <c r="D148" s="30">
        <f t="shared" si="12"/>
        <v>413855.06986624334</v>
      </c>
      <c r="E148" s="30">
        <f t="shared" si="8"/>
        <v>2069.2753493312166</v>
      </c>
      <c r="F148" s="30">
        <f t="shared" si="9"/>
        <v>928.477276432578</v>
      </c>
      <c r="G148" s="30">
        <f t="shared" si="10"/>
        <v>412926.5925898108</v>
      </c>
      <c r="H148" s="30">
        <f t="shared" si="13"/>
        <v>290643.42343604896</v>
      </c>
    </row>
    <row r="149" spans="2:8" ht="12.75">
      <c r="B149" s="25">
        <f t="shared" si="11"/>
        <v>127</v>
      </c>
      <c r="C149" s="26">
        <f t="shared" si="7"/>
        <v>41820</v>
      </c>
      <c r="D149" s="27">
        <f t="shared" si="12"/>
        <v>412926.5925898108</v>
      </c>
      <c r="E149" s="27">
        <f t="shared" si="8"/>
        <v>2064.6329629490538</v>
      </c>
      <c r="F149" s="27">
        <f t="shared" si="9"/>
        <v>933.1196628147409</v>
      </c>
      <c r="G149" s="27">
        <f t="shared" si="10"/>
        <v>411993.47292699607</v>
      </c>
      <c r="H149" s="27">
        <f t="shared" si="13"/>
        <v>292708.056398998</v>
      </c>
    </row>
    <row r="150" spans="2:8" ht="12.75">
      <c r="B150" s="25">
        <f t="shared" si="11"/>
        <v>128</v>
      </c>
      <c r="C150" s="26">
        <f t="shared" si="7"/>
        <v>41851</v>
      </c>
      <c r="D150" s="27">
        <f t="shared" si="12"/>
        <v>411993.47292699607</v>
      </c>
      <c r="E150" s="27">
        <f t="shared" si="8"/>
        <v>2059.96736463498</v>
      </c>
      <c r="F150" s="27">
        <f t="shared" si="9"/>
        <v>937.7852611288145</v>
      </c>
      <c r="G150" s="27">
        <f t="shared" si="10"/>
        <v>411055.68766586727</v>
      </c>
      <c r="H150" s="27">
        <f t="shared" si="13"/>
        <v>294768.023763633</v>
      </c>
    </row>
    <row r="151" spans="2:8" ht="12.75">
      <c r="B151" s="28">
        <f t="shared" si="11"/>
        <v>129</v>
      </c>
      <c r="C151" s="29">
        <f aca="true" t="shared" si="14" ref="C151:C214">Show.Date</f>
        <v>41882</v>
      </c>
      <c r="D151" s="30">
        <f t="shared" si="12"/>
        <v>411055.68766586727</v>
      </c>
      <c r="E151" s="30">
        <f aca="true" t="shared" si="15" ref="E151:E214">Interest</f>
        <v>2055.2784383293365</v>
      </c>
      <c r="F151" s="30">
        <f aca="true" t="shared" si="16" ref="F151:F214">Principal</f>
        <v>942.4741874344581</v>
      </c>
      <c r="G151" s="30">
        <f aca="true" t="shared" si="17" ref="G151:G214">Ending.Balance</f>
        <v>410113.2134784328</v>
      </c>
      <c r="H151" s="30">
        <f t="shared" si="13"/>
        <v>296823.30220196233</v>
      </c>
    </row>
    <row r="152" spans="2:8" ht="12.75">
      <c r="B152" s="25">
        <f aca="true" t="shared" si="18" ref="B152:B215">payment.Num</f>
        <v>130</v>
      </c>
      <c r="C152" s="26">
        <f t="shared" si="14"/>
        <v>41912</v>
      </c>
      <c r="D152" s="27">
        <f aca="true" t="shared" si="19" ref="D152:D215">Beg.Bal</f>
        <v>410113.2134784328</v>
      </c>
      <c r="E152" s="27">
        <f t="shared" si="15"/>
        <v>2050.566067392164</v>
      </c>
      <c r="F152" s="27">
        <f t="shared" si="16"/>
        <v>947.1865583716308</v>
      </c>
      <c r="G152" s="27">
        <f t="shared" si="17"/>
        <v>409166.02692006115</v>
      </c>
      <c r="H152" s="27">
        <f aca="true" t="shared" si="20" ref="H152:H215">Cum.Interest</f>
        <v>298873.8682693545</v>
      </c>
    </row>
    <row r="153" spans="2:8" ht="12.75">
      <c r="B153" s="25">
        <f t="shared" si="18"/>
        <v>131</v>
      </c>
      <c r="C153" s="26">
        <f t="shared" si="14"/>
        <v>41943</v>
      </c>
      <c r="D153" s="27">
        <f t="shared" si="19"/>
        <v>409166.02692006115</v>
      </c>
      <c r="E153" s="27">
        <f t="shared" si="15"/>
        <v>2045.8301346003059</v>
      </c>
      <c r="F153" s="27">
        <f t="shared" si="16"/>
        <v>951.9224911634888</v>
      </c>
      <c r="G153" s="27">
        <f t="shared" si="17"/>
        <v>408214.10442889767</v>
      </c>
      <c r="H153" s="27">
        <f t="shared" si="20"/>
        <v>300919.6984039548</v>
      </c>
    </row>
    <row r="154" spans="2:8" ht="12.75">
      <c r="B154" s="28">
        <f t="shared" si="18"/>
        <v>132</v>
      </c>
      <c r="C154" s="29">
        <f t="shared" si="14"/>
        <v>41973</v>
      </c>
      <c r="D154" s="30">
        <f t="shared" si="19"/>
        <v>408214.10442889767</v>
      </c>
      <c r="E154" s="30">
        <f t="shared" si="15"/>
        <v>2041.0705221444885</v>
      </c>
      <c r="F154" s="30">
        <f t="shared" si="16"/>
        <v>956.6821036193062</v>
      </c>
      <c r="G154" s="30">
        <f t="shared" si="17"/>
        <v>407257.42232527834</v>
      </c>
      <c r="H154" s="30">
        <f t="shared" si="20"/>
        <v>302960.7689260993</v>
      </c>
    </row>
    <row r="155" spans="2:8" ht="12.75">
      <c r="B155" s="25">
        <f t="shared" si="18"/>
        <v>133</v>
      </c>
      <c r="C155" s="26">
        <f t="shared" si="14"/>
        <v>42004</v>
      </c>
      <c r="D155" s="27">
        <f t="shared" si="19"/>
        <v>407257.42232527834</v>
      </c>
      <c r="E155" s="27">
        <f t="shared" si="15"/>
        <v>2036.2871116263918</v>
      </c>
      <c r="F155" s="27">
        <f t="shared" si="16"/>
        <v>961.4655141374028</v>
      </c>
      <c r="G155" s="27">
        <f t="shared" si="17"/>
        <v>406295.95681114093</v>
      </c>
      <c r="H155" s="27">
        <f t="shared" si="20"/>
        <v>304997.0560377257</v>
      </c>
    </row>
    <row r="156" spans="2:8" ht="12.75">
      <c r="B156" s="25">
        <f t="shared" si="18"/>
        <v>134</v>
      </c>
      <c r="C156" s="26">
        <f t="shared" si="14"/>
        <v>42035</v>
      </c>
      <c r="D156" s="27">
        <f t="shared" si="19"/>
        <v>406295.95681114093</v>
      </c>
      <c r="E156" s="27">
        <f t="shared" si="15"/>
        <v>2031.4797840557046</v>
      </c>
      <c r="F156" s="27">
        <f t="shared" si="16"/>
        <v>966.27284170809</v>
      </c>
      <c r="G156" s="27">
        <f t="shared" si="17"/>
        <v>405329.68396943284</v>
      </c>
      <c r="H156" s="27">
        <f t="shared" si="20"/>
        <v>307028.53582178144</v>
      </c>
    </row>
    <row r="157" spans="2:8" ht="12.75">
      <c r="B157" s="28">
        <f t="shared" si="18"/>
        <v>135</v>
      </c>
      <c r="C157" s="29">
        <f t="shared" si="14"/>
        <v>42063</v>
      </c>
      <c r="D157" s="30">
        <f t="shared" si="19"/>
        <v>405329.68396943284</v>
      </c>
      <c r="E157" s="30">
        <f t="shared" si="15"/>
        <v>2026.6484198471642</v>
      </c>
      <c r="F157" s="30">
        <f t="shared" si="16"/>
        <v>971.1042059166305</v>
      </c>
      <c r="G157" s="30">
        <f t="shared" si="17"/>
        <v>404358.5797635162</v>
      </c>
      <c r="H157" s="30">
        <f t="shared" si="20"/>
        <v>309055.1842416286</v>
      </c>
    </row>
    <row r="158" spans="2:8" ht="12.75">
      <c r="B158" s="25">
        <f t="shared" si="18"/>
        <v>136</v>
      </c>
      <c r="C158" s="26">
        <f t="shared" si="14"/>
        <v>42094</v>
      </c>
      <c r="D158" s="27">
        <f t="shared" si="19"/>
        <v>404358.5797635162</v>
      </c>
      <c r="E158" s="27">
        <f t="shared" si="15"/>
        <v>2021.792898817581</v>
      </c>
      <c r="F158" s="27">
        <f t="shared" si="16"/>
        <v>975.9597269462136</v>
      </c>
      <c r="G158" s="27">
        <f t="shared" si="17"/>
        <v>403382.62003657</v>
      </c>
      <c r="H158" s="27">
        <f t="shared" si="20"/>
        <v>311076.9771404462</v>
      </c>
    </row>
    <row r="159" spans="2:8" ht="12.75">
      <c r="B159" s="25">
        <f t="shared" si="18"/>
        <v>137</v>
      </c>
      <c r="C159" s="26">
        <f t="shared" si="14"/>
        <v>42124</v>
      </c>
      <c r="D159" s="27">
        <f t="shared" si="19"/>
        <v>403382.62003657</v>
      </c>
      <c r="E159" s="27">
        <f t="shared" si="15"/>
        <v>2016.91310018285</v>
      </c>
      <c r="F159" s="27">
        <f t="shared" si="16"/>
        <v>980.8395255809446</v>
      </c>
      <c r="G159" s="27">
        <f t="shared" si="17"/>
        <v>402401.7805109891</v>
      </c>
      <c r="H159" s="27">
        <f t="shared" si="20"/>
        <v>313093.890240629</v>
      </c>
    </row>
    <row r="160" spans="2:8" ht="12.75">
      <c r="B160" s="28">
        <f t="shared" si="18"/>
        <v>138</v>
      </c>
      <c r="C160" s="29">
        <f t="shared" si="14"/>
        <v>42155</v>
      </c>
      <c r="D160" s="30">
        <f t="shared" si="19"/>
        <v>402401.7805109891</v>
      </c>
      <c r="E160" s="30">
        <f t="shared" si="15"/>
        <v>2012.0089025549455</v>
      </c>
      <c r="F160" s="30">
        <f t="shared" si="16"/>
        <v>985.7437232088491</v>
      </c>
      <c r="G160" s="30">
        <f t="shared" si="17"/>
        <v>401416.03678778023</v>
      </c>
      <c r="H160" s="30">
        <f t="shared" si="20"/>
        <v>315105.89914318395</v>
      </c>
    </row>
    <row r="161" spans="2:8" ht="12.75">
      <c r="B161" s="25">
        <f t="shared" si="18"/>
        <v>139</v>
      </c>
      <c r="C161" s="26">
        <f t="shared" si="14"/>
        <v>42185</v>
      </c>
      <c r="D161" s="27">
        <f t="shared" si="19"/>
        <v>401416.03678778023</v>
      </c>
      <c r="E161" s="27">
        <f t="shared" si="15"/>
        <v>2007.0801839389012</v>
      </c>
      <c r="F161" s="27">
        <f t="shared" si="16"/>
        <v>990.6724418248934</v>
      </c>
      <c r="G161" s="27">
        <f t="shared" si="17"/>
        <v>400425.3643459553</v>
      </c>
      <c r="H161" s="27">
        <f t="shared" si="20"/>
        <v>317112.97932712286</v>
      </c>
    </row>
    <row r="162" spans="2:8" ht="12.75">
      <c r="B162" s="25">
        <f t="shared" si="18"/>
        <v>140</v>
      </c>
      <c r="C162" s="26">
        <f t="shared" si="14"/>
        <v>42216</v>
      </c>
      <c r="D162" s="27">
        <f t="shared" si="19"/>
        <v>400425.3643459553</v>
      </c>
      <c r="E162" s="27">
        <f t="shared" si="15"/>
        <v>2002.1268217297766</v>
      </c>
      <c r="F162" s="27">
        <f t="shared" si="16"/>
        <v>995.6258040340181</v>
      </c>
      <c r="G162" s="27">
        <f t="shared" si="17"/>
        <v>399429.7385419213</v>
      </c>
      <c r="H162" s="27">
        <f t="shared" si="20"/>
        <v>319115.1061488526</v>
      </c>
    </row>
    <row r="163" spans="2:8" ht="12.75">
      <c r="B163" s="28">
        <f t="shared" si="18"/>
        <v>141</v>
      </c>
      <c r="C163" s="29">
        <f t="shared" si="14"/>
        <v>42247</v>
      </c>
      <c r="D163" s="30">
        <f t="shared" si="19"/>
        <v>399429.7385419213</v>
      </c>
      <c r="E163" s="30">
        <f t="shared" si="15"/>
        <v>1997.1486927096066</v>
      </c>
      <c r="F163" s="30">
        <f t="shared" si="16"/>
        <v>1000.603933054188</v>
      </c>
      <c r="G163" s="30">
        <f t="shared" si="17"/>
        <v>398429.1346088671</v>
      </c>
      <c r="H163" s="30">
        <f t="shared" si="20"/>
        <v>321112.25484156224</v>
      </c>
    </row>
    <row r="164" spans="2:8" ht="12.75">
      <c r="B164" s="25">
        <f t="shared" si="18"/>
        <v>142</v>
      </c>
      <c r="C164" s="26">
        <f t="shared" si="14"/>
        <v>42277</v>
      </c>
      <c r="D164" s="27">
        <f t="shared" si="19"/>
        <v>398429.1346088671</v>
      </c>
      <c r="E164" s="27">
        <f t="shared" si="15"/>
        <v>1992.1456730443356</v>
      </c>
      <c r="F164" s="27">
        <f t="shared" si="16"/>
        <v>1005.6069527194591</v>
      </c>
      <c r="G164" s="27">
        <f t="shared" si="17"/>
        <v>397423.52765614766</v>
      </c>
      <c r="H164" s="27">
        <f t="shared" si="20"/>
        <v>323104.40051460656</v>
      </c>
    </row>
    <row r="165" spans="2:8" ht="12.75">
      <c r="B165" s="25">
        <f t="shared" si="18"/>
        <v>143</v>
      </c>
      <c r="C165" s="26">
        <f t="shared" si="14"/>
        <v>42308</v>
      </c>
      <c r="D165" s="27">
        <f t="shared" si="19"/>
        <v>397423.52765614766</v>
      </c>
      <c r="E165" s="27">
        <f t="shared" si="15"/>
        <v>1987.1176382807384</v>
      </c>
      <c r="F165" s="27">
        <f t="shared" si="16"/>
        <v>1010.6349874830562</v>
      </c>
      <c r="G165" s="27">
        <f t="shared" si="17"/>
        <v>396412.89266866463</v>
      </c>
      <c r="H165" s="27">
        <f t="shared" si="20"/>
        <v>325091.5181528873</v>
      </c>
    </row>
    <row r="166" spans="2:8" ht="12.75">
      <c r="B166" s="28">
        <f t="shared" si="18"/>
        <v>144</v>
      </c>
      <c r="C166" s="29">
        <f t="shared" si="14"/>
        <v>42338</v>
      </c>
      <c r="D166" s="30">
        <f t="shared" si="19"/>
        <v>396412.89266866463</v>
      </c>
      <c r="E166" s="30">
        <f t="shared" si="15"/>
        <v>1982.0644633433233</v>
      </c>
      <c r="F166" s="30">
        <f t="shared" si="16"/>
        <v>1015.6881624204714</v>
      </c>
      <c r="G166" s="30">
        <f t="shared" si="17"/>
        <v>395397.20450624416</v>
      </c>
      <c r="H166" s="30">
        <f t="shared" si="20"/>
        <v>327073.5826162306</v>
      </c>
    </row>
    <row r="167" spans="2:8" ht="12.75">
      <c r="B167" s="25">
        <f t="shared" si="18"/>
        <v>145</v>
      </c>
      <c r="C167" s="26">
        <f t="shared" si="14"/>
        <v>42369</v>
      </c>
      <c r="D167" s="27">
        <f t="shared" si="19"/>
        <v>395397.20450624416</v>
      </c>
      <c r="E167" s="27">
        <f t="shared" si="15"/>
        <v>1976.986022531221</v>
      </c>
      <c r="F167" s="27">
        <f t="shared" si="16"/>
        <v>1020.7666032325737</v>
      </c>
      <c r="G167" s="27">
        <f t="shared" si="17"/>
        <v>394376.43790301157</v>
      </c>
      <c r="H167" s="27">
        <f t="shared" si="20"/>
        <v>329050.5686387618</v>
      </c>
    </row>
    <row r="168" spans="2:8" ht="12.75">
      <c r="B168" s="25">
        <f t="shared" si="18"/>
        <v>146</v>
      </c>
      <c r="C168" s="26">
        <f t="shared" si="14"/>
        <v>42400</v>
      </c>
      <c r="D168" s="27">
        <f t="shared" si="19"/>
        <v>394376.43790301157</v>
      </c>
      <c r="E168" s="27">
        <f t="shared" si="15"/>
        <v>1971.882189515058</v>
      </c>
      <c r="F168" s="27">
        <f t="shared" si="16"/>
        <v>1025.8704362487367</v>
      </c>
      <c r="G168" s="27">
        <f t="shared" si="17"/>
        <v>393350.56746676285</v>
      </c>
      <c r="H168" s="27">
        <f t="shared" si="20"/>
        <v>331022.45082827687</v>
      </c>
    </row>
    <row r="169" spans="2:8" ht="12.75">
      <c r="B169" s="28">
        <f t="shared" si="18"/>
        <v>147</v>
      </c>
      <c r="C169" s="29">
        <f t="shared" si="14"/>
        <v>42429</v>
      </c>
      <c r="D169" s="30">
        <f t="shared" si="19"/>
        <v>393350.56746676285</v>
      </c>
      <c r="E169" s="30">
        <f t="shared" si="15"/>
        <v>1966.7528373338143</v>
      </c>
      <c r="F169" s="30">
        <f t="shared" si="16"/>
        <v>1030.9997884299803</v>
      </c>
      <c r="G169" s="30">
        <f t="shared" si="17"/>
        <v>392319.56767833285</v>
      </c>
      <c r="H169" s="30">
        <f t="shared" si="20"/>
        <v>332989.2036656107</v>
      </c>
    </row>
    <row r="170" spans="2:8" ht="12.75">
      <c r="B170" s="25">
        <f t="shared" si="18"/>
        <v>148</v>
      </c>
      <c r="C170" s="26">
        <f t="shared" si="14"/>
        <v>42460</v>
      </c>
      <c r="D170" s="27">
        <f t="shared" si="19"/>
        <v>392319.56767833285</v>
      </c>
      <c r="E170" s="27">
        <f t="shared" si="15"/>
        <v>1961.5978383916643</v>
      </c>
      <c r="F170" s="27">
        <f t="shared" si="16"/>
        <v>1036.1547873721304</v>
      </c>
      <c r="G170" s="27">
        <f t="shared" si="17"/>
        <v>391283.4128909607</v>
      </c>
      <c r="H170" s="27">
        <f t="shared" si="20"/>
        <v>334950.80150400236</v>
      </c>
    </row>
    <row r="171" spans="2:8" ht="12.75">
      <c r="B171" s="25">
        <f t="shared" si="18"/>
        <v>149</v>
      </c>
      <c r="C171" s="26">
        <f t="shared" si="14"/>
        <v>42490</v>
      </c>
      <c r="D171" s="27">
        <f t="shared" si="19"/>
        <v>391283.4128909607</v>
      </c>
      <c r="E171" s="27">
        <f t="shared" si="15"/>
        <v>1956.4170644548035</v>
      </c>
      <c r="F171" s="27">
        <f t="shared" si="16"/>
        <v>1041.3355613089911</v>
      </c>
      <c r="G171" s="27">
        <f t="shared" si="17"/>
        <v>390242.0773296517</v>
      </c>
      <c r="H171" s="27">
        <f t="shared" si="20"/>
        <v>336907.2185684572</v>
      </c>
    </row>
    <row r="172" spans="2:8" ht="12.75">
      <c r="B172" s="28">
        <f t="shared" si="18"/>
        <v>150</v>
      </c>
      <c r="C172" s="29">
        <f t="shared" si="14"/>
        <v>42521</v>
      </c>
      <c r="D172" s="30">
        <f t="shared" si="19"/>
        <v>390242.0773296517</v>
      </c>
      <c r="E172" s="30">
        <f t="shared" si="15"/>
        <v>1951.2103866482585</v>
      </c>
      <c r="F172" s="30">
        <f t="shared" si="16"/>
        <v>1046.5422391155362</v>
      </c>
      <c r="G172" s="30">
        <f t="shared" si="17"/>
        <v>389195.53509053617</v>
      </c>
      <c r="H172" s="30">
        <f t="shared" si="20"/>
        <v>338858.4289551054</v>
      </c>
    </row>
    <row r="173" spans="2:8" ht="12.75">
      <c r="B173" s="25">
        <f t="shared" si="18"/>
        <v>151</v>
      </c>
      <c r="C173" s="26">
        <f t="shared" si="14"/>
        <v>42551</v>
      </c>
      <c r="D173" s="27">
        <f t="shared" si="19"/>
        <v>389195.53509053617</v>
      </c>
      <c r="E173" s="27">
        <f t="shared" si="15"/>
        <v>1945.9776754526808</v>
      </c>
      <c r="F173" s="27">
        <f t="shared" si="16"/>
        <v>1051.7749503111138</v>
      </c>
      <c r="G173" s="27">
        <f t="shared" si="17"/>
        <v>388143.76014022506</v>
      </c>
      <c r="H173" s="27">
        <f t="shared" si="20"/>
        <v>340804.4066305581</v>
      </c>
    </row>
    <row r="174" spans="2:8" ht="12.75">
      <c r="B174" s="25">
        <f t="shared" si="18"/>
        <v>152</v>
      </c>
      <c r="C174" s="26">
        <f t="shared" si="14"/>
        <v>42582</v>
      </c>
      <c r="D174" s="27">
        <f t="shared" si="19"/>
        <v>388143.76014022506</v>
      </c>
      <c r="E174" s="27">
        <f t="shared" si="15"/>
        <v>1940.7188007011252</v>
      </c>
      <c r="F174" s="27">
        <f t="shared" si="16"/>
        <v>1057.0338250626694</v>
      </c>
      <c r="G174" s="27">
        <f t="shared" si="17"/>
        <v>387086.7263151624</v>
      </c>
      <c r="H174" s="27">
        <f t="shared" si="20"/>
        <v>342745.1254312592</v>
      </c>
    </row>
    <row r="175" spans="2:8" ht="12.75">
      <c r="B175" s="28">
        <f t="shared" si="18"/>
        <v>153</v>
      </c>
      <c r="C175" s="29">
        <f t="shared" si="14"/>
        <v>42613</v>
      </c>
      <c r="D175" s="30">
        <f t="shared" si="19"/>
        <v>387086.7263151624</v>
      </c>
      <c r="E175" s="30">
        <f t="shared" si="15"/>
        <v>1935.433631575812</v>
      </c>
      <c r="F175" s="30">
        <f t="shared" si="16"/>
        <v>1062.3189941879828</v>
      </c>
      <c r="G175" s="30">
        <f t="shared" si="17"/>
        <v>386024.4073209744</v>
      </c>
      <c r="H175" s="30">
        <f t="shared" si="20"/>
        <v>344680.55906283506</v>
      </c>
    </row>
    <row r="176" spans="2:8" ht="12.75">
      <c r="B176" s="25">
        <f t="shared" si="18"/>
        <v>154</v>
      </c>
      <c r="C176" s="26">
        <f t="shared" si="14"/>
        <v>42643</v>
      </c>
      <c r="D176" s="27">
        <f t="shared" si="19"/>
        <v>386024.4073209744</v>
      </c>
      <c r="E176" s="27">
        <f t="shared" si="15"/>
        <v>1930.122036604872</v>
      </c>
      <c r="F176" s="27">
        <f t="shared" si="16"/>
        <v>1067.6305891589227</v>
      </c>
      <c r="G176" s="27">
        <f t="shared" si="17"/>
        <v>384956.7767318155</v>
      </c>
      <c r="H176" s="27">
        <f t="shared" si="20"/>
        <v>346610.6810994399</v>
      </c>
    </row>
    <row r="177" spans="2:8" ht="12.75">
      <c r="B177" s="25">
        <f t="shared" si="18"/>
        <v>155</v>
      </c>
      <c r="C177" s="26">
        <f t="shared" si="14"/>
        <v>42674</v>
      </c>
      <c r="D177" s="27">
        <f t="shared" si="19"/>
        <v>384956.7767318155</v>
      </c>
      <c r="E177" s="27">
        <f t="shared" si="15"/>
        <v>1924.7838836590774</v>
      </c>
      <c r="F177" s="27">
        <f t="shared" si="16"/>
        <v>1072.9687421047172</v>
      </c>
      <c r="G177" s="27">
        <f t="shared" si="17"/>
        <v>383883.80798971077</v>
      </c>
      <c r="H177" s="27">
        <f t="shared" si="20"/>
        <v>348535.46498309897</v>
      </c>
    </row>
    <row r="178" spans="2:8" ht="12.75">
      <c r="B178" s="28">
        <f t="shared" si="18"/>
        <v>156</v>
      </c>
      <c r="C178" s="29">
        <f t="shared" si="14"/>
        <v>42704</v>
      </c>
      <c r="D178" s="30">
        <f t="shared" si="19"/>
        <v>383883.80798971077</v>
      </c>
      <c r="E178" s="30">
        <f t="shared" si="15"/>
        <v>1919.419039948554</v>
      </c>
      <c r="F178" s="30">
        <f t="shared" si="16"/>
        <v>1078.3335858152407</v>
      </c>
      <c r="G178" s="30">
        <f t="shared" si="17"/>
        <v>382805.47440389555</v>
      </c>
      <c r="H178" s="30">
        <f t="shared" si="20"/>
        <v>350454.8840230475</v>
      </c>
    </row>
    <row r="179" spans="2:8" ht="12.75">
      <c r="B179" s="25">
        <f t="shared" si="18"/>
        <v>157</v>
      </c>
      <c r="C179" s="26">
        <f t="shared" si="14"/>
        <v>42735</v>
      </c>
      <c r="D179" s="27">
        <f t="shared" si="19"/>
        <v>382805.47440389555</v>
      </c>
      <c r="E179" s="27">
        <f t="shared" si="15"/>
        <v>1914.0273720194778</v>
      </c>
      <c r="F179" s="27">
        <f t="shared" si="16"/>
        <v>1083.725253744317</v>
      </c>
      <c r="G179" s="27">
        <f t="shared" si="17"/>
        <v>381721.7491501512</v>
      </c>
      <c r="H179" s="27">
        <f t="shared" si="20"/>
        <v>352368.911395067</v>
      </c>
    </row>
    <row r="180" spans="2:8" ht="12.75">
      <c r="B180" s="25">
        <f t="shared" si="18"/>
        <v>158</v>
      </c>
      <c r="C180" s="26">
        <f t="shared" si="14"/>
        <v>42766</v>
      </c>
      <c r="D180" s="27">
        <f t="shared" si="19"/>
        <v>381721.7491501512</v>
      </c>
      <c r="E180" s="27">
        <f t="shared" si="15"/>
        <v>1908.608745750756</v>
      </c>
      <c r="F180" s="27">
        <f t="shared" si="16"/>
        <v>1089.1438800130386</v>
      </c>
      <c r="G180" s="27">
        <f t="shared" si="17"/>
        <v>380632.6052701382</v>
      </c>
      <c r="H180" s="27">
        <f t="shared" si="20"/>
        <v>354277.52014081774</v>
      </c>
    </row>
    <row r="181" spans="2:8" ht="12.75">
      <c r="B181" s="28">
        <f t="shared" si="18"/>
        <v>159</v>
      </c>
      <c r="C181" s="29">
        <f t="shared" si="14"/>
        <v>42794</v>
      </c>
      <c r="D181" s="30">
        <f t="shared" si="19"/>
        <v>380632.6052701382</v>
      </c>
      <c r="E181" s="30">
        <f t="shared" si="15"/>
        <v>1903.1630263506909</v>
      </c>
      <c r="F181" s="30">
        <f t="shared" si="16"/>
        <v>1094.5895994131038</v>
      </c>
      <c r="G181" s="30">
        <f t="shared" si="17"/>
        <v>379538.0156707251</v>
      </c>
      <c r="H181" s="30">
        <f t="shared" si="20"/>
        <v>356180.6831671684</v>
      </c>
    </row>
    <row r="182" spans="2:8" ht="12.75">
      <c r="B182" s="25">
        <f t="shared" si="18"/>
        <v>160</v>
      </c>
      <c r="C182" s="26">
        <f t="shared" si="14"/>
        <v>42825</v>
      </c>
      <c r="D182" s="27">
        <f t="shared" si="19"/>
        <v>379538.0156707251</v>
      </c>
      <c r="E182" s="27">
        <f t="shared" si="15"/>
        <v>1897.6900783536255</v>
      </c>
      <c r="F182" s="27">
        <f t="shared" si="16"/>
        <v>1100.0625474101691</v>
      </c>
      <c r="G182" s="27">
        <f t="shared" si="17"/>
        <v>378437.9531233149</v>
      </c>
      <c r="H182" s="27">
        <f t="shared" si="20"/>
        <v>358078.37324552203</v>
      </c>
    </row>
    <row r="183" spans="2:8" ht="12.75">
      <c r="B183" s="25">
        <f t="shared" si="18"/>
        <v>161</v>
      </c>
      <c r="C183" s="26">
        <f t="shared" si="14"/>
        <v>42855</v>
      </c>
      <c r="D183" s="27">
        <f t="shared" si="19"/>
        <v>378437.9531233149</v>
      </c>
      <c r="E183" s="27">
        <f t="shared" si="15"/>
        <v>1892.1897656165745</v>
      </c>
      <c r="F183" s="27">
        <f t="shared" si="16"/>
        <v>1105.5628601472201</v>
      </c>
      <c r="G183" s="27">
        <f t="shared" si="17"/>
        <v>377332.3902631677</v>
      </c>
      <c r="H183" s="27">
        <f t="shared" si="20"/>
        <v>359970.5630111386</v>
      </c>
    </row>
    <row r="184" spans="2:8" ht="12.75">
      <c r="B184" s="28">
        <f t="shared" si="18"/>
        <v>162</v>
      </c>
      <c r="C184" s="29">
        <f t="shared" si="14"/>
        <v>42886</v>
      </c>
      <c r="D184" s="30">
        <f t="shared" si="19"/>
        <v>377332.3902631677</v>
      </c>
      <c r="E184" s="30">
        <f t="shared" si="15"/>
        <v>1886.6619513158385</v>
      </c>
      <c r="F184" s="30">
        <f t="shared" si="16"/>
        <v>1111.0906744479562</v>
      </c>
      <c r="G184" s="30">
        <f t="shared" si="17"/>
        <v>376221.29958871973</v>
      </c>
      <c r="H184" s="30">
        <f t="shared" si="20"/>
        <v>361857.2249624544</v>
      </c>
    </row>
    <row r="185" spans="2:8" ht="12.75">
      <c r="B185" s="25">
        <f t="shared" si="18"/>
        <v>163</v>
      </c>
      <c r="C185" s="26">
        <f t="shared" si="14"/>
        <v>42916</v>
      </c>
      <c r="D185" s="27">
        <f t="shared" si="19"/>
        <v>376221.29958871973</v>
      </c>
      <c r="E185" s="27">
        <f t="shared" si="15"/>
        <v>1881.1064979435987</v>
      </c>
      <c r="F185" s="27">
        <f t="shared" si="16"/>
        <v>1116.646127820196</v>
      </c>
      <c r="G185" s="27">
        <f t="shared" si="17"/>
        <v>375104.65346089954</v>
      </c>
      <c r="H185" s="27">
        <f t="shared" si="20"/>
        <v>363738.331460398</v>
      </c>
    </row>
    <row r="186" spans="2:8" ht="12.75">
      <c r="B186" s="25">
        <f t="shared" si="18"/>
        <v>164</v>
      </c>
      <c r="C186" s="26">
        <f t="shared" si="14"/>
        <v>42947</v>
      </c>
      <c r="D186" s="27">
        <f t="shared" si="19"/>
        <v>375104.65346089954</v>
      </c>
      <c r="E186" s="27">
        <f t="shared" si="15"/>
        <v>1875.5232673044977</v>
      </c>
      <c r="F186" s="27">
        <f t="shared" si="16"/>
        <v>1122.229358459297</v>
      </c>
      <c r="G186" s="27">
        <f t="shared" si="17"/>
        <v>373982.42410244024</v>
      </c>
      <c r="H186" s="27">
        <f t="shared" si="20"/>
        <v>365613.8547277025</v>
      </c>
    </row>
    <row r="187" spans="2:8" ht="12.75">
      <c r="B187" s="28">
        <f t="shared" si="18"/>
        <v>165</v>
      </c>
      <c r="C187" s="29">
        <f t="shared" si="14"/>
        <v>42978</v>
      </c>
      <c r="D187" s="30">
        <f t="shared" si="19"/>
        <v>373982.42410244024</v>
      </c>
      <c r="E187" s="30">
        <f t="shared" si="15"/>
        <v>1869.9121205122012</v>
      </c>
      <c r="F187" s="30">
        <f t="shared" si="16"/>
        <v>1127.8405052515934</v>
      </c>
      <c r="G187" s="30">
        <f t="shared" si="17"/>
        <v>372854.58359718864</v>
      </c>
      <c r="H187" s="30">
        <f t="shared" si="20"/>
        <v>367483.7668482147</v>
      </c>
    </row>
    <row r="188" spans="2:8" ht="12.75">
      <c r="B188" s="25">
        <f t="shared" si="18"/>
        <v>166</v>
      </c>
      <c r="C188" s="26">
        <f t="shared" si="14"/>
        <v>43008</v>
      </c>
      <c r="D188" s="27">
        <f t="shared" si="19"/>
        <v>372854.58359718864</v>
      </c>
      <c r="E188" s="27">
        <f t="shared" si="15"/>
        <v>1864.2729179859432</v>
      </c>
      <c r="F188" s="27">
        <f t="shared" si="16"/>
        <v>1133.4797077778514</v>
      </c>
      <c r="G188" s="27">
        <f t="shared" si="17"/>
        <v>371721.1038894108</v>
      </c>
      <c r="H188" s="27">
        <f t="shared" si="20"/>
        <v>369348.03976620064</v>
      </c>
    </row>
    <row r="189" spans="2:8" ht="12.75">
      <c r="B189" s="25">
        <f t="shared" si="18"/>
        <v>167</v>
      </c>
      <c r="C189" s="26">
        <f t="shared" si="14"/>
        <v>43039</v>
      </c>
      <c r="D189" s="27">
        <f t="shared" si="19"/>
        <v>371721.1038894108</v>
      </c>
      <c r="E189" s="27">
        <f t="shared" si="15"/>
        <v>1858.605519447054</v>
      </c>
      <c r="F189" s="27">
        <f t="shared" si="16"/>
        <v>1139.1471063167407</v>
      </c>
      <c r="G189" s="27">
        <f t="shared" si="17"/>
        <v>370581.95678309404</v>
      </c>
      <c r="H189" s="27">
        <f t="shared" si="20"/>
        <v>371206.6452856477</v>
      </c>
    </row>
    <row r="190" spans="2:8" ht="12.75">
      <c r="B190" s="28">
        <f t="shared" si="18"/>
        <v>168</v>
      </c>
      <c r="C190" s="29">
        <f t="shared" si="14"/>
        <v>43069</v>
      </c>
      <c r="D190" s="30">
        <f t="shared" si="19"/>
        <v>370581.95678309404</v>
      </c>
      <c r="E190" s="30">
        <f t="shared" si="15"/>
        <v>1852.9097839154701</v>
      </c>
      <c r="F190" s="30">
        <f t="shared" si="16"/>
        <v>1144.8428418483245</v>
      </c>
      <c r="G190" s="30">
        <f t="shared" si="17"/>
        <v>369437.1139412457</v>
      </c>
      <c r="H190" s="30">
        <f t="shared" si="20"/>
        <v>373059.55506956315</v>
      </c>
    </row>
    <row r="191" spans="2:8" ht="12.75">
      <c r="B191" s="25">
        <f t="shared" si="18"/>
        <v>169</v>
      </c>
      <c r="C191" s="26">
        <f t="shared" si="14"/>
        <v>43100</v>
      </c>
      <c r="D191" s="27">
        <f t="shared" si="19"/>
        <v>369437.1139412457</v>
      </c>
      <c r="E191" s="27">
        <f t="shared" si="15"/>
        <v>1847.1855697062285</v>
      </c>
      <c r="F191" s="27">
        <f t="shared" si="16"/>
        <v>1150.567056057566</v>
      </c>
      <c r="G191" s="27">
        <f t="shared" si="17"/>
        <v>368286.54688518815</v>
      </c>
      <c r="H191" s="27">
        <f t="shared" si="20"/>
        <v>374906.7406392694</v>
      </c>
    </row>
    <row r="192" spans="2:8" ht="12.75">
      <c r="B192" s="25">
        <f t="shared" si="18"/>
        <v>170</v>
      </c>
      <c r="C192" s="26">
        <f t="shared" si="14"/>
        <v>43131</v>
      </c>
      <c r="D192" s="27">
        <f t="shared" si="19"/>
        <v>368286.54688518815</v>
      </c>
      <c r="E192" s="27">
        <f t="shared" si="15"/>
        <v>1841.4327344259407</v>
      </c>
      <c r="F192" s="27">
        <f t="shared" si="16"/>
        <v>1156.319891337854</v>
      </c>
      <c r="G192" s="27">
        <f t="shared" si="17"/>
        <v>367130.2269938503</v>
      </c>
      <c r="H192" s="27">
        <f t="shared" si="20"/>
        <v>376748.17337369535</v>
      </c>
    </row>
    <row r="193" spans="2:8" ht="12.75">
      <c r="B193" s="28">
        <f t="shared" si="18"/>
        <v>171</v>
      </c>
      <c r="C193" s="29">
        <f t="shared" si="14"/>
        <v>43159</v>
      </c>
      <c r="D193" s="30">
        <f t="shared" si="19"/>
        <v>367130.2269938503</v>
      </c>
      <c r="E193" s="30">
        <f t="shared" si="15"/>
        <v>1835.6511349692516</v>
      </c>
      <c r="F193" s="30">
        <f t="shared" si="16"/>
        <v>1162.101490794543</v>
      </c>
      <c r="G193" s="30">
        <f t="shared" si="17"/>
        <v>365968.12550305575</v>
      </c>
      <c r="H193" s="30">
        <f t="shared" si="20"/>
        <v>378583.8245086646</v>
      </c>
    </row>
    <row r="194" spans="2:8" ht="12.75">
      <c r="B194" s="25">
        <f t="shared" si="18"/>
        <v>172</v>
      </c>
      <c r="C194" s="26">
        <f t="shared" si="14"/>
        <v>43190</v>
      </c>
      <c r="D194" s="27">
        <f t="shared" si="19"/>
        <v>365968.12550305575</v>
      </c>
      <c r="E194" s="27">
        <f t="shared" si="15"/>
        <v>1829.8406275152788</v>
      </c>
      <c r="F194" s="27">
        <f t="shared" si="16"/>
        <v>1167.9119982485158</v>
      </c>
      <c r="G194" s="27">
        <f t="shared" si="17"/>
        <v>364800.2135048072</v>
      </c>
      <c r="H194" s="27">
        <f t="shared" si="20"/>
        <v>380413.6651361799</v>
      </c>
    </row>
    <row r="195" spans="2:8" ht="12.75">
      <c r="B195" s="25">
        <f t="shared" si="18"/>
        <v>173</v>
      </c>
      <c r="C195" s="26">
        <f t="shared" si="14"/>
        <v>43220</v>
      </c>
      <c r="D195" s="27">
        <f t="shared" si="19"/>
        <v>364800.2135048072</v>
      </c>
      <c r="E195" s="27">
        <f t="shared" si="15"/>
        <v>1824.001067524036</v>
      </c>
      <c r="F195" s="27">
        <f t="shared" si="16"/>
        <v>1173.7515582397587</v>
      </c>
      <c r="G195" s="27">
        <f t="shared" si="17"/>
        <v>363626.46194656746</v>
      </c>
      <c r="H195" s="27">
        <f t="shared" si="20"/>
        <v>382237.6662037039</v>
      </c>
    </row>
    <row r="196" spans="2:8" ht="12.75">
      <c r="B196" s="28">
        <f t="shared" si="18"/>
        <v>174</v>
      </c>
      <c r="C196" s="29">
        <f t="shared" si="14"/>
        <v>43251</v>
      </c>
      <c r="D196" s="30">
        <f t="shared" si="19"/>
        <v>363626.46194656746</v>
      </c>
      <c r="E196" s="30">
        <f t="shared" si="15"/>
        <v>1818.1323097328373</v>
      </c>
      <c r="F196" s="30">
        <f t="shared" si="16"/>
        <v>1179.6203160309574</v>
      </c>
      <c r="G196" s="30">
        <f t="shared" si="17"/>
        <v>362446.8416305365</v>
      </c>
      <c r="H196" s="30">
        <f t="shared" si="20"/>
        <v>384055.79851343675</v>
      </c>
    </row>
    <row r="197" spans="2:8" ht="12.75">
      <c r="B197" s="25">
        <f t="shared" si="18"/>
        <v>175</v>
      </c>
      <c r="C197" s="26">
        <f t="shared" si="14"/>
        <v>43281</v>
      </c>
      <c r="D197" s="27">
        <f t="shared" si="19"/>
        <v>362446.8416305365</v>
      </c>
      <c r="E197" s="27">
        <f t="shared" si="15"/>
        <v>1812.2342081526824</v>
      </c>
      <c r="F197" s="27">
        <f t="shared" si="16"/>
        <v>1185.5184176111122</v>
      </c>
      <c r="G197" s="27">
        <f t="shared" si="17"/>
        <v>361261.32321292534</v>
      </c>
      <c r="H197" s="27">
        <f t="shared" si="20"/>
        <v>385868.03272158944</v>
      </c>
    </row>
    <row r="198" spans="2:8" ht="12.75">
      <c r="B198" s="25">
        <f t="shared" si="18"/>
        <v>176</v>
      </c>
      <c r="C198" s="26">
        <f t="shared" si="14"/>
        <v>43312</v>
      </c>
      <c r="D198" s="27">
        <f t="shared" si="19"/>
        <v>361261.32321292534</v>
      </c>
      <c r="E198" s="27">
        <f t="shared" si="15"/>
        <v>1806.3066160646267</v>
      </c>
      <c r="F198" s="27">
        <f t="shared" si="16"/>
        <v>1191.446009699168</v>
      </c>
      <c r="G198" s="27">
        <f t="shared" si="17"/>
        <v>360069.8772032262</v>
      </c>
      <c r="H198" s="27">
        <f t="shared" si="20"/>
        <v>387674.33933765406</v>
      </c>
    </row>
    <row r="199" spans="2:8" ht="12.75">
      <c r="B199" s="28">
        <f t="shared" si="18"/>
        <v>177</v>
      </c>
      <c r="C199" s="29">
        <f t="shared" si="14"/>
        <v>43343</v>
      </c>
      <c r="D199" s="30">
        <f t="shared" si="19"/>
        <v>360069.8772032262</v>
      </c>
      <c r="E199" s="30">
        <f t="shared" si="15"/>
        <v>1800.3493860161311</v>
      </c>
      <c r="F199" s="30">
        <f t="shared" si="16"/>
        <v>1197.4032397476635</v>
      </c>
      <c r="G199" s="30">
        <f t="shared" si="17"/>
        <v>358872.4739634785</v>
      </c>
      <c r="H199" s="30">
        <f t="shared" si="20"/>
        <v>389474.6887236702</v>
      </c>
    </row>
    <row r="200" spans="2:8" ht="12.75">
      <c r="B200" s="25">
        <f t="shared" si="18"/>
        <v>178</v>
      </c>
      <c r="C200" s="26">
        <f t="shared" si="14"/>
        <v>43373</v>
      </c>
      <c r="D200" s="27">
        <f t="shared" si="19"/>
        <v>358872.4739634785</v>
      </c>
      <c r="E200" s="27">
        <f t="shared" si="15"/>
        <v>1794.3623698173926</v>
      </c>
      <c r="F200" s="27">
        <f t="shared" si="16"/>
        <v>1203.390255946402</v>
      </c>
      <c r="G200" s="27">
        <f t="shared" si="17"/>
        <v>357669.08370753215</v>
      </c>
      <c r="H200" s="27">
        <f t="shared" si="20"/>
        <v>391269.0510934876</v>
      </c>
    </row>
    <row r="201" spans="2:8" ht="12.75">
      <c r="B201" s="25">
        <f t="shared" si="18"/>
        <v>179</v>
      </c>
      <c r="C201" s="26">
        <f t="shared" si="14"/>
        <v>43404</v>
      </c>
      <c r="D201" s="27">
        <f t="shared" si="19"/>
        <v>357669.08370753215</v>
      </c>
      <c r="E201" s="27">
        <f t="shared" si="15"/>
        <v>1788.3454185376609</v>
      </c>
      <c r="F201" s="27">
        <f t="shared" si="16"/>
        <v>1209.4072072261338</v>
      </c>
      <c r="G201" s="27">
        <f t="shared" si="17"/>
        <v>356459.676500306</v>
      </c>
      <c r="H201" s="27">
        <f t="shared" si="20"/>
        <v>393057.39651202527</v>
      </c>
    </row>
    <row r="202" spans="2:8" ht="12.75">
      <c r="B202" s="28">
        <f t="shared" si="18"/>
        <v>180</v>
      </c>
      <c r="C202" s="29">
        <f t="shared" si="14"/>
        <v>43434</v>
      </c>
      <c r="D202" s="30">
        <f t="shared" si="19"/>
        <v>356459.676500306</v>
      </c>
      <c r="E202" s="30">
        <f t="shared" si="15"/>
        <v>1782.29838250153</v>
      </c>
      <c r="F202" s="30">
        <f t="shared" si="16"/>
        <v>1215.4542432622645</v>
      </c>
      <c r="G202" s="30">
        <f t="shared" si="17"/>
        <v>355244.22225704376</v>
      </c>
      <c r="H202" s="30">
        <f t="shared" si="20"/>
        <v>394839.6948945268</v>
      </c>
    </row>
    <row r="203" spans="2:8" ht="12.75">
      <c r="B203" s="25">
        <f t="shared" si="18"/>
        <v>181</v>
      </c>
      <c r="C203" s="26">
        <f t="shared" si="14"/>
        <v>43465</v>
      </c>
      <c r="D203" s="27">
        <f t="shared" si="19"/>
        <v>355244.22225704376</v>
      </c>
      <c r="E203" s="27">
        <f t="shared" si="15"/>
        <v>1776.2211112852187</v>
      </c>
      <c r="F203" s="27">
        <f t="shared" si="16"/>
        <v>1221.531514478576</v>
      </c>
      <c r="G203" s="27">
        <f t="shared" si="17"/>
        <v>354022.6907425652</v>
      </c>
      <c r="H203" s="27">
        <f t="shared" si="20"/>
        <v>396615.916005812</v>
      </c>
    </row>
    <row r="204" spans="2:8" ht="12.75">
      <c r="B204" s="25">
        <f t="shared" si="18"/>
        <v>182</v>
      </c>
      <c r="C204" s="26">
        <f t="shared" si="14"/>
        <v>43496</v>
      </c>
      <c r="D204" s="27">
        <f t="shared" si="19"/>
        <v>354022.6907425652</v>
      </c>
      <c r="E204" s="27">
        <f t="shared" si="15"/>
        <v>1770.113453712826</v>
      </c>
      <c r="F204" s="27">
        <f t="shared" si="16"/>
        <v>1227.6391720509687</v>
      </c>
      <c r="G204" s="27">
        <f t="shared" si="17"/>
        <v>352795.0515705142</v>
      </c>
      <c r="H204" s="27">
        <f t="shared" si="20"/>
        <v>398386.02945952484</v>
      </c>
    </row>
    <row r="205" spans="2:8" ht="12.75">
      <c r="B205" s="28">
        <f t="shared" si="18"/>
        <v>183</v>
      </c>
      <c r="C205" s="29">
        <f t="shared" si="14"/>
        <v>43524</v>
      </c>
      <c r="D205" s="30">
        <f t="shared" si="19"/>
        <v>352795.0515705142</v>
      </c>
      <c r="E205" s="30">
        <f t="shared" si="15"/>
        <v>1763.975257852571</v>
      </c>
      <c r="F205" s="30">
        <f t="shared" si="16"/>
        <v>1233.7773679112236</v>
      </c>
      <c r="G205" s="30">
        <f t="shared" si="17"/>
        <v>351561.274202603</v>
      </c>
      <c r="H205" s="30">
        <f t="shared" si="20"/>
        <v>400150.0047173774</v>
      </c>
    </row>
    <row r="206" spans="2:8" ht="12.75">
      <c r="B206" s="25">
        <f t="shared" si="18"/>
        <v>184</v>
      </c>
      <c r="C206" s="26">
        <f t="shared" si="14"/>
        <v>43555</v>
      </c>
      <c r="D206" s="27">
        <f t="shared" si="19"/>
        <v>351561.274202603</v>
      </c>
      <c r="E206" s="27">
        <f t="shared" si="15"/>
        <v>1757.806371013015</v>
      </c>
      <c r="F206" s="27">
        <f t="shared" si="16"/>
        <v>1239.9462547507796</v>
      </c>
      <c r="G206" s="27">
        <f t="shared" si="17"/>
        <v>350321.3279478522</v>
      </c>
      <c r="H206" s="27">
        <f t="shared" si="20"/>
        <v>401907.8110883904</v>
      </c>
    </row>
    <row r="207" spans="2:8" ht="12.75">
      <c r="B207" s="25">
        <f t="shared" si="18"/>
        <v>185</v>
      </c>
      <c r="C207" s="26">
        <f t="shared" si="14"/>
        <v>43585</v>
      </c>
      <c r="D207" s="27">
        <f t="shared" si="19"/>
        <v>350321.3279478522</v>
      </c>
      <c r="E207" s="27">
        <f t="shared" si="15"/>
        <v>1751.606639739261</v>
      </c>
      <c r="F207" s="27">
        <f t="shared" si="16"/>
        <v>1246.1459860245336</v>
      </c>
      <c r="G207" s="27">
        <f t="shared" si="17"/>
        <v>349075.1819618277</v>
      </c>
      <c r="H207" s="27">
        <f t="shared" si="20"/>
        <v>403659.41772812966</v>
      </c>
    </row>
    <row r="208" spans="2:8" ht="12.75">
      <c r="B208" s="28">
        <f t="shared" si="18"/>
        <v>186</v>
      </c>
      <c r="C208" s="29">
        <f t="shared" si="14"/>
        <v>43616</v>
      </c>
      <c r="D208" s="30">
        <f t="shared" si="19"/>
        <v>349075.1819618277</v>
      </c>
      <c r="E208" s="30">
        <f t="shared" si="15"/>
        <v>1745.3759098091384</v>
      </c>
      <c r="F208" s="30">
        <f t="shared" si="16"/>
        <v>1252.3767159546562</v>
      </c>
      <c r="G208" s="30">
        <f t="shared" si="17"/>
        <v>347822.805245873</v>
      </c>
      <c r="H208" s="30">
        <f t="shared" si="20"/>
        <v>405404.7936379388</v>
      </c>
    </row>
    <row r="209" spans="2:8" ht="12.75">
      <c r="B209" s="25">
        <f t="shared" si="18"/>
        <v>187</v>
      </c>
      <c r="C209" s="26">
        <f t="shared" si="14"/>
        <v>43646</v>
      </c>
      <c r="D209" s="27">
        <f t="shared" si="19"/>
        <v>347822.805245873</v>
      </c>
      <c r="E209" s="27">
        <f t="shared" si="15"/>
        <v>1739.114026229365</v>
      </c>
      <c r="F209" s="27">
        <f t="shared" si="16"/>
        <v>1258.6385995344297</v>
      </c>
      <c r="G209" s="27">
        <f t="shared" si="17"/>
        <v>346564.1666463386</v>
      </c>
      <c r="H209" s="27">
        <f t="shared" si="20"/>
        <v>407143.90766416816</v>
      </c>
    </row>
    <row r="210" spans="2:8" ht="12.75">
      <c r="B210" s="25">
        <f t="shared" si="18"/>
        <v>188</v>
      </c>
      <c r="C210" s="26">
        <f t="shared" si="14"/>
        <v>43677</v>
      </c>
      <c r="D210" s="27">
        <f t="shared" si="19"/>
        <v>346564.1666463386</v>
      </c>
      <c r="E210" s="27">
        <f t="shared" si="15"/>
        <v>1732.820833231693</v>
      </c>
      <c r="F210" s="27">
        <f t="shared" si="16"/>
        <v>1264.9317925321016</v>
      </c>
      <c r="G210" s="27">
        <f t="shared" si="17"/>
        <v>345299.2348538065</v>
      </c>
      <c r="H210" s="27">
        <f t="shared" si="20"/>
        <v>408876.72849739983</v>
      </c>
    </row>
    <row r="211" spans="2:8" ht="12.75">
      <c r="B211" s="28">
        <f t="shared" si="18"/>
        <v>189</v>
      </c>
      <c r="C211" s="29">
        <f t="shared" si="14"/>
        <v>43708</v>
      </c>
      <c r="D211" s="30">
        <f t="shared" si="19"/>
        <v>345299.2348538065</v>
      </c>
      <c r="E211" s="30">
        <f t="shared" si="15"/>
        <v>1726.4961742690325</v>
      </c>
      <c r="F211" s="30">
        <f t="shared" si="16"/>
        <v>1271.2564514947621</v>
      </c>
      <c r="G211" s="30">
        <f t="shared" si="17"/>
        <v>344027.97840231174</v>
      </c>
      <c r="H211" s="30">
        <f t="shared" si="20"/>
        <v>410603.22467166884</v>
      </c>
    </row>
    <row r="212" spans="2:8" ht="12.75">
      <c r="B212" s="25">
        <f t="shared" si="18"/>
        <v>190</v>
      </c>
      <c r="C212" s="26">
        <f t="shared" si="14"/>
        <v>43738</v>
      </c>
      <c r="D212" s="27">
        <f t="shared" si="19"/>
        <v>344027.97840231174</v>
      </c>
      <c r="E212" s="27">
        <f t="shared" si="15"/>
        <v>1720.1398920115587</v>
      </c>
      <c r="F212" s="27">
        <f t="shared" si="16"/>
        <v>1277.612733752236</v>
      </c>
      <c r="G212" s="27">
        <f t="shared" si="17"/>
        <v>342750.3656685595</v>
      </c>
      <c r="H212" s="27">
        <f t="shared" si="20"/>
        <v>412323.36456368037</v>
      </c>
    </row>
    <row r="213" spans="2:8" ht="12.75">
      <c r="B213" s="25">
        <f t="shared" si="18"/>
        <v>191</v>
      </c>
      <c r="C213" s="26">
        <f t="shared" si="14"/>
        <v>43769</v>
      </c>
      <c r="D213" s="27">
        <f t="shared" si="19"/>
        <v>342750.3656685595</v>
      </c>
      <c r="E213" s="27">
        <f t="shared" si="15"/>
        <v>1713.7518283427976</v>
      </c>
      <c r="F213" s="27">
        <f t="shared" si="16"/>
        <v>1284.000797420997</v>
      </c>
      <c r="G213" s="27">
        <f t="shared" si="17"/>
        <v>341466.36487113853</v>
      </c>
      <c r="H213" s="27">
        <f t="shared" si="20"/>
        <v>414037.11639202316</v>
      </c>
    </row>
    <row r="214" spans="2:8" ht="12.75">
      <c r="B214" s="28">
        <f t="shared" si="18"/>
        <v>192</v>
      </c>
      <c r="C214" s="29">
        <f t="shared" si="14"/>
        <v>43799</v>
      </c>
      <c r="D214" s="30">
        <f t="shared" si="19"/>
        <v>341466.36487113853</v>
      </c>
      <c r="E214" s="30">
        <f t="shared" si="15"/>
        <v>1707.3318243556928</v>
      </c>
      <c r="F214" s="30">
        <f t="shared" si="16"/>
        <v>1290.4208014081019</v>
      </c>
      <c r="G214" s="30">
        <f t="shared" si="17"/>
        <v>340175.9440697304</v>
      </c>
      <c r="H214" s="30">
        <f t="shared" si="20"/>
        <v>415744.44821637886</v>
      </c>
    </row>
    <row r="215" spans="2:8" ht="12.75">
      <c r="B215" s="25">
        <f t="shared" si="18"/>
        <v>193</v>
      </c>
      <c r="C215" s="26">
        <f aca="true" t="shared" si="21" ref="C215:C278">Show.Date</f>
        <v>43830</v>
      </c>
      <c r="D215" s="27">
        <f t="shared" si="19"/>
        <v>340175.9440697304</v>
      </c>
      <c r="E215" s="27">
        <f aca="true" t="shared" si="22" ref="E215:E278">Interest</f>
        <v>1700.879720348652</v>
      </c>
      <c r="F215" s="27">
        <f aca="true" t="shared" si="23" ref="F215:F278">Principal</f>
        <v>1296.8729054151427</v>
      </c>
      <c r="G215" s="27">
        <f aca="true" t="shared" si="24" ref="G215:G278">Ending.Balance</f>
        <v>338879.0711643153</v>
      </c>
      <c r="H215" s="27">
        <f t="shared" si="20"/>
        <v>417445.3279367275</v>
      </c>
    </row>
    <row r="216" spans="2:8" ht="12.75">
      <c r="B216" s="25">
        <f aca="true" t="shared" si="25" ref="B216:B279">payment.Num</f>
        <v>194</v>
      </c>
      <c r="C216" s="26">
        <f t="shared" si="21"/>
        <v>43861</v>
      </c>
      <c r="D216" s="27">
        <f aca="true" t="shared" si="26" ref="D216:D279">Beg.Bal</f>
        <v>338879.0711643153</v>
      </c>
      <c r="E216" s="27">
        <f t="shared" si="22"/>
        <v>1694.3953558215765</v>
      </c>
      <c r="F216" s="27">
        <f t="shared" si="23"/>
        <v>1303.3572699422182</v>
      </c>
      <c r="G216" s="27">
        <f t="shared" si="24"/>
        <v>337575.71389437304</v>
      </c>
      <c r="H216" s="27">
        <f aca="true" t="shared" si="27" ref="H216:H279">Cum.Interest</f>
        <v>419139.7232925491</v>
      </c>
    </row>
    <row r="217" spans="2:8" ht="12.75">
      <c r="B217" s="28">
        <f t="shared" si="25"/>
        <v>195</v>
      </c>
      <c r="C217" s="29">
        <f t="shared" si="21"/>
        <v>43890</v>
      </c>
      <c r="D217" s="30">
        <f t="shared" si="26"/>
        <v>337575.71389437304</v>
      </c>
      <c r="E217" s="30">
        <f t="shared" si="22"/>
        <v>1687.8785694718651</v>
      </c>
      <c r="F217" s="30">
        <f t="shared" si="23"/>
        <v>1309.8740562919295</v>
      </c>
      <c r="G217" s="30">
        <f t="shared" si="24"/>
        <v>336265.8398380811</v>
      </c>
      <c r="H217" s="30">
        <f t="shared" si="27"/>
        <v>420827.60186202097</v>
      </c>
    </row>
    <row r="218" spans="2:8" ht="12.75">
      <c r="B218" s="25">
        <f t="shared" si="25"/>
        <v>196</v>
      </c>
      <c r="C218" s="26">
        <f t="shared" si="21"/>
        <v>43921</v>
      </c>
      <c r="D218" s="27">
        <f t="shared" si="26"/>
        <v>336265.8398380811</v>
      </c>
      <c r="E218" s="27">
        <f t="shared" si="22"/>
        <v>1681.3291991904055</v>
      </c>
      <c r="F218" s="27">
        <f t="shared" si="23"/>
        <v>1316.4234265733892</v>
      </c>
      <c r="G218" s="27">
        <f t="shared" si="24"/>
        <v>334949.4164115077</v>
      </c>
      <c r="H218" s="27">
        <f t="shared" si="27"/>
        <v>422508.9310612114</v>
      </c>
    </row>
    <row r="219" spans="2:8" ht="12.75">
      <c r="B219" s="25">
        <f t="shared" si="25"/>
        <v>197</v>
      </c>
      <c r="C219" s="26">
        <f t="shared" si="21"/>
        <v>43951</v>
      </c>
      <c r="D219" s="27">
        <f t="shared" si="26"/>
        <v>334949.4164115077</v>
      </c>
      <c r="E219" s="27">
        <f t="shared" si="22"/>
        <v>1674.7470820575386</v>
      </c>
      <c r="F219" s="27">
        <f t="shared" si="23"/>
        <v>1323.005543706256</v>
      </c>
      <c r="G219" s="27">
        <f t="shared" si="24"/>
        <v>333626.41086780146</v>
      </c>
      <c r="H219" s="27">
        <f t="shared" si="27"/>
        <v>424183.6781432689</v>
      </c>
    </row>
    <row r="220" spans="2:8" ht="12.75">
      <c r="B220" s="28">
        <f t="shared" si="25"/>
        <v>198</v>
      </c>
      <c r="C220" s="29">
        <f t="shared" si="21"/>
        <v>43982</v>
      </c>
      <c r="D220" s="30">
        <f t="shared" si="26"/>
        <v>333626.41086780146</v>
      </c>
      <c r="E220" s="30">
        <f t="shared" si="22"/>
        <v>1668.1320543390073</v>
      </c>
      <c r="F220" s="30">
        <f t="shared" si="23"/>
        <v>1329.6205714247874</v>
      </c>
      <c r="G220" s="30">
        <f t="shared" si="24"/>
        <v>332296.7902963767</v>
      </c>
      <c r="H220" s="30">
        <f t="shared" si="27"/>
        <v>425851.8101976079</v>
      </c>
    </row>
    <row r="221" spans="2:8" ht="12.75">
      <c r="B221" s="25">
        <f t="shared" si="25"/>
        <v>199</v>
      </c>
      <c r="C221" s="26">
        <f t="shared" si="21"/>
        <v>44012</v>
      </c>
      <c r="D221" s="27">
        <f t="shared" si="26"/>
        <v>332296.7902963767</v>
      </c>
      <c r="E221" s="27">
        <f t="shared" si="22"/>
        <v>1661.4839514818834</v>
      </c>
      <c r="F221" s="27">
        <f t="shared" si="23"/>
        <v>1336.2686742819112</v>
      </c>
      <c r="G221" s="27">
        <f t="shared" si="24"/>
        <v>330960.5216220948</v>
      </c>
      <c r="H221" s="27">
        <f t="shared" si="27"/>
        <v>427513.2941490898</v>
      </c>
    </row>
    <row r="222" spans="2:8" ht="12.75">
      <c r="B222" s="25">
        <f t="shared" si="25"/>
        <v>200</v>
      </c>
      <c r="C222" s="26">
        <f t="shared" si="21"/>
        <v>44043</v>
      </c>
      <c r="D222" s="27">
        <f t="shared" si="26"/>
        <v>330960.5216220948</v>
      </c>
      <c r="E222" s="27">
        <f t="shared" si="22"/>
        <v>1654.802608110474</v>
      </c>
      <c r="F222" s="27">
        <f t="shared" si="23"/>
        <v>1342.9500176533206</v>
      </c>
      <c r="G222" s="27">
        <f t="shared" si="24"/>
        <v>329617.57160444144</v>
      </c>
      <c r="H222" s="27">
        <f t="shared" si="27"/>
        <v>429168.09675720026</v>
      </c>
    </row>
    <row r="223" spans="2:8" ht="12.75">
      <c r="B223" s="28">
        <f t="shared" si="25"/>
        <v>201</v>
      </c>
      <c r="C223" s="29">
        <f t="shared" si="21"/>
        <v>44074</v>
      </c>
      <c r="D223" s="30">
        <f t="shared" si="26"/>
        <v>329617.57160444144</v>
      </c>
      <c r="E223" s="30">
        <f t="shared" si="22"/>
        <v>1648.0878580222072</v>
      </c>
      <c r="F223" s="30">
        <f t="shared" si="23"/>
        <v>1349.6647677415874</v>
      </c>
      <c r="G223" s="30">
        <f t="shared" si="24"/>
        <v>328267.90683669987</v>
      </c>
      <c r="H223" s="30">
        <f t="shared" si="27"/>
        <v>430816.18461522245</v>
      </c>
    </row>
    <row r="224" spans="2:8" ht="12.75">
      <c r="B224" s="25">
        <f t="shared" si="25"/>
        <v>202</v>
      </c>
      <c r="C224" s="26">
        <f t="shared" si="21"/>
        <v>44104</v>
      </c>
      <c r="D224" s="27">
        <f t="shared" si="26"/>
        <v>328267.90683669987</v>
      </c>
      <c r="E224" s="27">
        <f t="shared" si="22"/>
        <v>1641.3395341834994</v>
      </c>
      <c r="F224" s="27">
        <f t="shared" si="23"/>
        <v>1356.4130915802953</v>
      </c>
      <c r="G224" s="27">
        <f t="shared" si="24"/>
        <v>326911.4937451196</v>
      </c>
      <c r="H224" s="27">
        <f t="shared" si="27"/>
        <v>432457.52414940594</v>
      </c>
    </row>
    <row r="225" spans="2:8" ht="12.75">
      <c r="B225" s="25">
        <f t="shared" si="25"/>
        <v>203</v>
      </c>
      <c r="C225" s="26">
        <f t="shared" si="21"/>
        <v>44135</v>
      </c>
      <c r="D225" s="27">
        <f t="shared" si="26"/>
        <v>326911.4937451196</v>
      </c>
      <c r="E225" s="27">
        <f t="shared" si="22"/>
        <v>1634.557468725598</v>
      </c>
      <c r="F225" s="27">
        <f t="shared" si="23"/>
        <v>1363.1951570381966</v>
      </c>
      <c r="G225" s="27">
        <f t="shared" si="24"/>
        <v>325548.2985880814</v>
      </c>
      <c r="H225" s="27">
        <f t="shared" si="27"/>
        <v>434092.08161813155</v>
      </c>
    </row>
    <row r="226" spans="2:8" ht="12.75">
      <c r="B226" s="28">
        <f t="shared" si="25"/>
        <v>204</v>
      </c>
      <c r="C226" s="29">
        <f t="shared" si="21"/>
        <v>44165</v>
      </c>
      <c r="D226" s="30">
        <f t="shared" si="26"/>
        <v>325548.2985880814</v>
      </c>
      <c r="E226" s="30">
        <f t="shared" si="22"/>
        <v>1627.741492940407</v>
      </c>
      <c r="F226" s="30">
        <f t="shared" si="23"/>
        <v>1370.0111328233877</v>
      </c>
      <c r="G226" s="30">
        <f t="shared" si="24"/>
        <v>324178.287455258</v>
      </c>
      <c r="H226" s="30">
        <f t="shared" si="27"/>
        <v>435719.82311107195</v>
      </c>
    </row>
    <row r="227" spans="2:8" ht="12.75">
      <c r="B227" s="25">
        <f t="shared" si="25"/>
        <v>205</v>
      </c>
      <c r="C227" s="26">
        <f t="shared" si="21"/>
        <v>44196</v>
      </c>
      <c r="D227" s="27">
        <f t="shared" si="26"/>
        <v>324178.287455258</v>
      </c>
      <c r="E227" s="27">
        <f t="shared" si="22"/>
        <v>1620.8914372762902</v>
      </c>
      <c r="F227" s="27">
        <f t="shared" si="23"/>
        <v>1376.8611884875045</v>
      </c>
      <c r="G227" s="27">
        <f t="shared" si="24"/>
        <v>322801.4262667705</v>
      </c>
      <c r="H227" s="27">
        <f t="shared" si="27"/>
        <v>437340.7145483482</v>
      </c>
    </row>
    <row r="228" spans="2:8" ht="12.75">
      <c r="B228" s="25">
        <f t="shared" si="25"/>
        <v>206</v>
      </c>
      <c r="C228" s="26">
        <f t="shared" si="21"/>
        <v>44227</v>
      </c>
      <c r="D228" s="27">
        <f t="shared" si="26"/>
        <v>322801.4262667705</v>
      </c>
      <c r="E228" s="27">
        <f t="shared" si="22"/>
        <v>1614.0071313338526</v>
      </c>
      <c r="F228" s="27">
        <f t="shared" si="23"/>
        <v>1383.745494429942</v>
      </c>
      <c r="G228" s="27">
        <f t="shared" si="24"/>
        <v>321417.68077234057</v>
      </c>
      <c r="H228" s="27">
        <f t="shared" si="27"/>
        <v>438954.7216796821</v>
      </c>
    </row>
    <row r="229" spans="2:8" ht="12.75">
      <c r="B229" s="28">
        <f t="shared" si="25"/>
        <v>207</v>
      </c>
      <c r="C229" s="29">
        <f t="shared" si="21"/>
        <v>44255</v>
      </c>
      <c r="D229" s="30">
        <f t="shared" si="26"/>
        <v>321417.68077234057</v>
      </c>
      <c r="E229" s="30">
        <f t="shared" si="22"/>
        <v>1607.0884038617028</v>
      </c>
      <c r="F229" s="30">
        <f t="shared" si="23"/>
        <v>1390.6642219020919</v>
      </c>
      <c r="G229" s="30">
        <f t="shared" si="24"/>
        <v>320027.0165504385</v>
      </c>
      <c r="H229" s="30">
        <f t="shared" si="27"/>
        <v>440561.81008354377</v>
      </c>
    </row>
    <row r="230" spans="2:8" ht="12.75">
      <c r="B230" s="25">
        <f t="shared" si="25"/>
        <v>208</v>
      </c>
      <c r="C230" s="26">
        <f t="shared" si="21"/>
        <v>44286</v>
      </c>
      <c r="D230" s="27">
        <f t="shared" si="26"/>
        <v>320027.0165504385</v>
      </c>
      <c r="E230" s="27">
        <f t="shared" si="22"/>
        <v>1600.1350827521924</v>
      </c>
      <c r="F230" s="27">
        <f t="shared" si="23"/>
        <v>1397.6175430116023</v>
      </c>
      <c r="G230" s="27">
        <f t="shared" si="24"/>
        <v>318629.39900742687</v>
      </c>
      <c r="H230" s="27">
        <f t="shared" si="27"/>
        <v>442161.945166296</v>
      </c>
    </row>
    <row r="231" spans="2:8" ht="12.75">
      <c r="B231" s="25">
        <f t="shared" si="25"/>
        <v>209</v>
      </c>
      <c r="C231" s="26">
        <f t="shared" si="21"/>
        <v>44316</v>
      </c>
      <c r="D231" s="27">
        <f t="shared" si="26"/>
        <v>318629.39900742687</v>
      </c>
      <c r="E231" s="27">
        <f t="shared" si="22"/>
        <v>1593.1469950371343</v>
      </c>
      <c r="F231" s="27">
        <f t="shared" si="23"/>
        <v>1404.6056307266604</v>
      </c>
      <c r="G231" s="27">
        <f t="shared" si="24"/>
        <v>317224.7933767002</v>
      </c>
      <c r="H231" s="27">
        <f t="shared" si="27"/>
        <v>443755.09216133313</v>
      </c>
    </row>
    <row r="232" spans="2:8" ht="12.75">
      <c r="B232" s="28">
        <f t="shared" si="25"/>
        <v>210</v>
      </c>
      <c r="C232" s="29">
        <f t="shared" si="21"/>
        <v>44347</v>
      </c>
      <c r="D232" s="30">
        <f t="shared" si="26"/>
        <v>317224.7933767002</v>
      </c>
      <c r="E232" s="30">
        <f t="shared" si="22"/>
        <v>1586.123966883501</v>
      </c>
      <c r="F232" s="30">
        <f t="shared" si="23"/>
        <v>1411.6286588802936</v>
      </c>
      <c r="G232" s="30">
        <f t="shared" si="24"/>
        <v>315813.1647178199</v>
      </c>
      <c r="H232" s="30">
        <f t="shared" si="27"/>
        <v>445341.21612821665</v>
      </c>
    </row>
    <row r="233" spans="2:8" ht="12.75">
      <c r="B233" s="25">
        <f t="shared" si="25"/>
        <v>211</v>
      </c>
      <c r="C233" s="26">
        <f t="shared" si="21"/>
        <v>44377</v>
      </c>
      <c r="D233" s="27">
        <f t="shared" si="26"/>
        <v>315813.1647178199</v>
      </c>
      <c r="E233" s="27">
        <f t="shared" si="22"/>
        <v>1579.0658235890994</v>
      </c>
      <c r="F233" s="27">
        <f t="shared" si="23"/>
        <v>1418.6868021746952</v>
      </c>
      <c r="G233" s="27">
        <f t="shared" si="24"/>
        <v>314394.47791564517</v>
      </c>
      <c r="H233" s="27">
        <f t="shared" si="27"/>
        <v>446920.28195180575</v>
      </c>
    </row>
    <row r="234" spans="2:8" ht="12.75">
      <c r="B234" s="25">
        <f t="shared" si="25"/>
        <v>212</v>
      </c>
      <c r="C234" s="26">
        <f t="shared" si="21"/>
        <v>44408</v>
      </c>
      <c r="D234" s="27">
        <f t="shared" si="26"/>
        <v>314394.47791564517</v>
      </c>
      <c r="E234" s="27">
        <f t="shared" si="22"/>
        <v>1571.9723895782258</v>
      </c>
      <c r="F234" s="27">
        <f t="shared" si="23"/>
        <v>1425.7802361855688</v>
      </c>
      <c r="G234" s="27">
        <f t="shared" si="24"/>
        <v>312968.6976794596</v>
      </c>
      <c r="H234" s="27">
        <f t="shared" si="27"/>
        <v>448492.254341384</v>
      </c>
    </row>
    <row r="235" spans="2:8" ht="12.75">
      <c r="B235" s="28">
        <f t="shared" si="25"/>
        <v>213</v>
      </c>
      <c r="C235" s="29">
        <f t="shared" si="21"/>
        <v>44439</v>
      </c>
      <c r="D235" s="30">
        <f t="shared" si="26"/>
        <v>312968.6976794596</v>
      </c>
      <c r="E235" s="30">
        <f t="shared" si="22"/>
        <v>1564.843488397298</v>
      </c>
      <c r="F235" s="30">
        <f t="shared" si="23"/>
        <v>1432.9091373664967</v>
      </c>
      <c r="G235" s="30">
        <f t="shared" si="24"/>
        <v>311535.78854209307</v>
      </c>
      <c r="H235" s="30">
        <f t="shared" si="27"/>
        <v>450057.0978297813</v>
      </c>
    </row>
    <row r="236" spans="2:8" ht="12.75">
      <c r="B236" s="25">
        <f t="shared" si="25"/>
        <v>214</v>
      </c>
      <c r="C236" s="26">
        <f t="shared" si="21"/>
        <v>44469</v>
      </c>
      <c r="D236" s="27">
        <f t="shared" si="26"/>
        <v>311535.78854209307</v>
      </c>
      <c r="E236" s="27">
        <f t="shared" si="22"/>
        <v>1557.6789427104654</v>
      </c>
      <c r="F236" s="27">
        <f t="shared" si="23"/>
        <v>1440.0736830533292</v>
      </c>
      <c r="G236" s="27">
        <f t="shared" si="24"/>
        <v>310095.71485903976</v>
      </c>
      <c r="H236" s="27">
        <f t="shared" si="27"/>
        <v>451614.77677249175</v>
      </c>
    </row>
    <row r="237" spans="2:8" ht="12.75">
      <c r="B237" s="25">
        <f t="shared" si="25"/>
        <v>215</v>
      </c>
      <c r="C237" s="26">
        <f t="shared" si="21"/>
        <v>44500</v>
      </c>
      <c r="D237" s="27">
        <f t="shared" si="26"/>
        <v>310095.71485903976</v>
      </c>
      <c r="E237" s="27">
        <f t="shared" si="22"/>
        <v>1550.4785742951988</v>
      </c>
      <c r="F237" s="27">
        <f t="shared" si="23"/>
        <v>1447.2740514685959</v>
      </c>
      <c r="G237" s="27">
        <f t="shared" si="24"/>
        <v>308648.44080757117</v>
      </c>
      <c r="H237" s="27">
        <f t="shared" si="27"/>
        <v>453165.25534678693</v>
      </c>
    </row>
    <row r="238" spans="2:8" ht="12.75">
      <c r="B238" s="28">
        <f t="shared" si="25"/>
        <v>216</v>
      </c>
      <c r="C238" s="29">
        <f t="shared" si="21"/>
        <v>44530</v>
      </c>
      <c r="D238" s="30">
        <f t="shared" si="26"/>
        <v>308648.44080757117</v>
      </c>
      <c r="E238" s="30">
        <f t="shared" si="22"/>
        <v>1543.2422040378558</v>
      </c>
      <c r="F238" s="30">
        <f t="shared" si="23"/>
        <v>1454.5104217259388</v>
      </c>
      <c r="G238" s="30">
        <f t="shared" si="24"/>
        <v>307193.93038584525</v>
      </c>
      <c r="H238" s="30">
        <f t="shared" si="27"/>
        <v>454708.4975508248</v>
      </c>
    </row>
    <row r="239" spans="2:8" ht="12.75">
      <c r="B239" s="25">
        <f t="shared" si="25"/>
        <v>217</v>
      </c>
      <c r="C239" s="26">
        <f t="shared" si="21"/>
        <v>44561</v>
      </c>
      <c r="D239" s="27">
        <f t="shared" si="26"/>
        <v>307193.93038584525</v>
      </c>
      <c r="E239" s="27">
        <f t="shared" si="22"/>
        <v>1535.9696519292263</v>
      </c>
      <c r="F239" s="27">
        <f t="shared" si="23"/>
        <v>1461.7829738345683</v>
      </c>
      <c r="G239" s="27">
        <f t="shared" si="24"/>
        <v>305732.1474120107</v>
      </c>
      <c r="H239" s="27">
        <f t="shared" si="27"/>
        <v>456244.467202754</v>
      </c>
    </row>
    <row r="240" spans="2:8" ht="12.75">
      <c r="B240" s="25">
        <f t="shared" si="25"/>
        <v>218</v>
      </c>
      <c r="C240" s="26">
        <f t="shared" si="21"/>
        <v>44592</v>
      </c>
      <c r="D240" s="27">
        <f t="shared" si="26"/>
        <v>305732.1474120107</v>
      </c>
      <c r="E240" s="27">
        <f t="shared" si="22"/>
        <v>1528.6607370600536</v>
      </c>
      <c r="F240" s="27">
        <f t="shared" si="23"/>
        <v>1469.091888703741</v>
      </c>
      <c r="G240" s="27">
        <f t="shared" si="24"/>
        <v>304263.05552330695</v>
      </c>
      <c r="H240" s="27">
        <f t="shared" si="27"/>
        <v>457773.12793981406</v>
      </c>
    </row>
    <row r="241" spans="2:8" ht="12.75">
      <c r="B241" s="28">
        <f t="shared" si="25"/>
        <v>219</v>
      </c>
      <c r="C241" s="29">
        <f t="shared" si="21"/>
        <v>44620</v>
      </c>
      <c r="D241" s="30">
        <f t="shared" si="26"/>
        <v>304263.05552330695</v>
      </c>
      <c r="E241" s="30">
        <f t="shared" si="22"/>
        <v>1521.3152776165348</v>
      </c>
      <c r="F241" s="30">
        <f t="shared" si="23"/>
        <v>1476.4373481472599</v>
      </c>
      <c r="G241" s="30">
        <f t="shared" si="24"/>
        <v>302786.6181751597</v>
      </c>
      <c r="H241" s="30">
        <f t="shared" si="27"/>
        <v>459294.4432174306</v>
      </c>
    </row>
    <row r="242" spans="2:8" ht="12.75">
      <c r="B242" s="25">
        <f t="shared" si="25"/>
        <v>220</v>
      </c>
      <c r="C242" s="26">
        <f t="shared" si="21"/>
        <v>44651</v>
      </c>
      <c r="D242" s="27">
        <f t="shared" si="26"/>
        <v>302786.6181751597</v>
      </c>
      <c r="E242" s="27">
        <f t="shared" si="22"/>
        <v>1513.9330908757984</v>
      </c>
      <c r="F242" s="27">
        <f t="shared" si="23"/>
        <v>1483.8195348879963</v>
      </c>
      <c r="G242" s="27">
        <f t="shared" si="24"/>
        <v>301302.79864027165</v>
      </c>
      <c r="H242" s="27">
        <f t="shared" si="27"/>
        <v>460808.3763083064</v>
      </c>
    </row>
    <row r="243" spans="2:8" ht="12.75">
      <c r="B243" s="25">
        <f t="shared" si="25"/>
        <v>221</v>
      </c>
      <c r="C243" s="26">
        <f t="shared" si="21"/>
        <v>44681</v>
      </c>
      <c r="D243" s="27">
        <f t="shared" si="26"/>
        <v>301302.79864027165</v>
      </c>
      <c r="E243" s="27">
        <f t="shared" si="22"/>
        <v>1506.5139932013583</v>
      </c>
      <c r="F243" s="27">
        <f t="shared" si="23"/>
        <v>1491.2386325624364</v>
      </c>
      <c r="G243" s="27">
        <f t="shared" si="24"/>
        <v>299811.5600077092</v>
      </c>
      <c r="H243" s="27">
        <f t="shared" si="27"/>
        <v>462314.8903015078</v>
      </c>
    </row>
    <row r="244" spans="2:8" ht="12.75">
      <c r="B244" s="28">
        <f t="shared" si="25"/>
        <v>222</v>
      </c>
      <c r="C244" s="29">
        <f t="shared" si="21"/>
        <v>44712</v>
      </c>
      <c r="D244" s="30">
        <f t="shared" si="26"/>
        <v>299811.5600077092</v>
      </c>
      <c r="E244" s="30">
        <f t="shared" si="22"/>
        <v>1499.057800038546</v>
      </c>
      <c r="F244" s="30">
        <f t="shared" si="23"/>
        <v>1498.6948257252486</v>
      </c>
      <c r="G244" s="30">
        <f t="shared" si="24"/>
        <v>298312.865181984</v>
      </c>
      <c r="H244" s="30">
        <f t="shared" si="27"/>
        <v>463813.9481015463</v>
      </c>
    </row>
    <row r="245" spans="2:8" ht="12.75">
      <c r="B245" s="25">
        <f t="shared" si="25"/>
        <v>223</v>
      </c>
      <c r="C245" s="26">
        <f t="shared" si="21"/>
        <v>44742</v>
      </c>
      <c r="D245" s="27">
        <f t="shared" si="26"/>
        <v>298312.865181984</v>
      </c>
      <c r="E245" s="27">
        <f t="shared" si="22"/>
        <v>1491.56432590992</v>
      </c>
      <c r="F245" s="27">
        <f t="shared" si="23"/>
        <v>1506.1882998538747</v>
      </c>
      <c r="G245" s="27">
        <f t="shared" si="24"/>
        <v>296806.6768821301</v>
      </c>
      <c r="H245" s="27">
        <f t="shared" si="27"/>
        <v>465305.51242745627</v>
      </c>
    </row>
    <row r="246" spans="2:8" ht="12.75">
      <c r="B246" s="25">
        <f t="shared" si="25"/>
        <v>224</v>
      </c>
      <c r="C246" s="26">
        <f t="shared" si="21"/>
        <v>44773</v>
      </c>
      <c r="D246" s="27">
        <f t="shared" si="26"/>
        <v>296806.6768821301</v>
      </c>
      <c r="E246" s="27">
        <f t="shared" si="22"/>
        <v>1484.0333844106506</v>
      </c>
      <c r="F246" s="27">
        <f t="shared" si="23"/>
        <v>1513.719241353144</v>
      </c>
      <c r="G246" s="27">
        <f t="shared" si="24"/>
        <v>295292.95764077693</v>
      </c>
      <c r="H246" s="27">
        <f t="shared" si="27"/>
        <v>466789.54581186693</v>
      </c>
    </row>
    <row r="247" spans="2:8" ht="12.75">
      <c r="B247" s="28">
        <f t="shared" si="25"/>
        <v>225</v>
      </c>
      <c r="C247" s="29">
        <f t="shared" si="21"/>
        <v>44804</v>
      </c>
      <c r="D247" s="30">
        <f t="shared" si="26"/>
        <v>295292.95764077693</v>
      </c>
      <c r="E247" s="30">
        <f t="shared" si="22"/>
        <v>1476.4647882038846</v>
      </c>
      <c r="F247" s="30">
        <f t="shared" si="23"/>
        <v>1521.28783755991</v>
      </c>
      <c r="G247" s="30">
        <f t="shared" si="24"/>
        <v>293771.66980321705</v>
      </c>
      <c r="H247" s="30">
        <f t="shared" si="27"/>
        <v>468266.0106000708</v>
      </c>
    </row>
    <row r="248" spans="2:8" ht="12.75">
      <c r="B248" s="25">
        <f t="shared" si="25"/>
        <v>226</v>
      </c>
      <c r="C248" s="26">
        <f t="shared" si="21"/>
        <v>44834</v>
      </c>
      <c r="D248" s="27">
        <f t="shared" si="26"/>
        <v>293771.66980321705</v>
      </c>
      <c r="E248" s="27">
        <f t="shared" si="22"/>
        <v>1468.8583490160852</v>
      </c>
      <c r="F248" s="27">
        <f t="shared" si="23"/>
        <v>1528.8942767477095</v>
      </c>
      <c r="G248" s="27">
        <f t="shared" si="24"/>
        <v>292242.77552646934</v>
      </c>
      <c r="H248" s="27">
        <f t="shared" si="27"/>
        <v>469734.86894908693</v>
      </c>
    </row>
    <row r="249" spans="2:8" ht="12.75">
      <c r="B249" s="25">
        <f t="shared" si="25"/>
        <v>227</v>
      </c>
      <c r="C249" s="26">
        <f t="shared" si="21"/>
        <v>44865</v>
      </c>
      <c r="D249" s="27">
        <f t="shared" si="26"/>
        <v>292242.77552646934</v>
      </c>
      <c r="E249" s="27">
        <f t="shared" si="22"/>
        <v>1461.2138776323468</v>
      </c>
      <c r="F249" s="27">
        <f t="shared" si="23"/>
        <v>1536.5387481314478</v>
      </c>
      <c r="G249" s="27">
        <f t="shared" si="24"/>
        <v>290706.2367783379</v>
      </c>
      <c r="H249" s="27">
        <f t="shared" si="27"/>
        <v>471196.08282671927</v>
      </c>
    </row>
    <row r="250" spans="2:8" ht="12.75">
      <c r="B250" s="28">
        <f t="shared" si="25"/>
        <v>228</v>
      </c>
      <c r="C250" s="29">
        <f t="shared" si="21"/>
        <v>44895</v>
      </c>
      <c r="D250" s="30">
        <f t="shared" si="26"/>
        <v>290706.2367783379</v>
      </c>
      <c r="E250" s="30">
        <f t="shared" si="22"/>
        <v>1453.5311838916896</v>
      </c>
      <c r="F250" s="30">
        <f t="shared" si="23"/>
        <v>1544.221441872105</v>
      </c>
      <c r="G250" s="30">
        <f t="shared" si="24"/>
        <v>289162.0153364658</v>
      </c>
      <c r="H250" s="30">
        <f t="shared" si="27"/>
        <v>472649.61401061097</v>
      </c>
    </row>
    <row r="251" spans="2:8" ht="12.75">
      <c r="B251" s="25">
        <f t="shared" si="25"/>
        <v>229</v>
      </c>
      <c r="C251" s="26">
        <f t="shared" si="21"/>
        <v>44926</v>
      </c>
      <c r="D251" s="27">
        <f t="shared" si="26"/>
        <v>289162.0153364658</v>
      </c>
      <c r="E251" s="27">
        <f t="shared" si="22"/>
        <v>1445.810076682329</v>
      </c>
      <c r="F251" s="27">
        <f t="shared" si="23"/>
        <v>1551.9425490814656</v>
      </c>
      <c r="G251" s="27">
        <f t="shared" si="24"/>
        <v>287610.0727873843</v>
      </c>
      <c r="H251" s="27">
        <f t="shared" si="27"/>
        <v>474095.4240872933</v>
      </c>
    </row>
    <row r="252" spans="2:8" ht="12.75">
      <c r="B252" s="25">
        <f t="shared" si="25"/>
        <v>230</v>
      </c>
      <c r="C252" s="26">
        <f t="shared" si="21"/>
        <v>44957</v>
      </c>
      <c r="D252" s="27">
        <f t="shared" si="26"/>
        <v>287610.0727873843</v>
      </c>
      <c r="E252" s="27">
        <f t="shared" si="22"/>
        <v>1438.0503639369217</v>
      </c>
      <c r="F252" s="27">
        <f t="shared" si="23"/>
        <v>1559.702261826873</v>
      </c>
      <c r="G252" s="27">
        <f t="shared" si="24"/>
        <v>286050.37052555743</v>
      </c>
      <c r="H252" s="27">
        <f t="shared" si="27"/>
        <v>475533.4744512302</v>
      </c>
    </row>
    <row r="253" spans="2:8" ht="12.75">
      <c r="B253" s="28">
        <f t="shared" si="25"/>
        <v>231</v>
      </c>
      <c r="C253" s="29">
        <f t="shared" si="21"/>
        <v>44985</v>
      </c>
      <c r="D253" s="30">
        <f t="shared" si="26"/>
        <v>286050.37052555743</v>
      </c>
      <c r="E253" s="30">
        <f t="shared" si="22"/>
        <v>1430.2518526277872</v>
      </c>
      <c r="F253" s="30">
        <f t="shared" si="23"/>
        <v>1567.5007731360074</v>
      </c>
      <c r="G253" s="30">
        <f t="shared" si="24"/>
        <v>284482.86975242145</v>
      </c>
      <c r="H253" s="30">
        <f t="shared" si="27"/>
        <v>476963.726303858</v>
      </c>
    </row>
    <row r="254" spans="2:8" ht="12.75">
      <c r="B254" s="25">
        <f t="shared" si="25"/>
        <v>232</v>
      </c>
      <c r="C254" s="26">
        <f t="shared" si="21"/>
        <v>45016</v>
      </c>
      <c r="D254" s="27">
        <f t="shared" si="26"/>
        <v>284482.86975242145</v>
      </c>
      <c r="E254" s="27">
        <f t="shared" si="22"/>
        <v>1422.4143487621072</v>
      </c>
      <c r="F254" s="27">
        <f t="shared" si="23"/>
        <v>1575.3382770016874</v>
      </c>
      <c r="G254" s="27">
        <f t="shared" si="24"/>
        <v>282907.53147541976</v>
      </c>
      <c r="H254" s="27">
        <f t="shared" si="27"/>
        <v>478386.1406526201</v>
      </c>
    </row>
    <row r="255" spans="2:8" ht="12.75">
      <c r="B255" s="25">
        <f t="shared" si="25"/>
        <v>233</v>
      </c>
      <c r="C255" s="26">
        <f t="shared" si="21"/>
        <v>45046</v>
      </c>
      <c r="D255" s="27">
        <f t="shared" si="26"/>
        <v>282907.53147541976</v>
      </c>
      <c r="E255" s="27">
        <f t="shared" si="22"/>
        <v>1414.5376573770989</v>
      </c>
      <c r="F255" s="27">
        <f t="shared" si="23"/>
        <v>1583.2149683866958</v>
      </c>
      <c r="G255" s="27">
        <f t="shared" si="24"/>
        <v>281324.3165070331</v>
      </c>
      <c r="H255" s="27">
        <f t="shared" si="27"/>
        <v>479800.6783099972</v>
      </c>
    </row>
    <row r="256" spans="2:8" ht="12.75">
      <c r="B256" s="28">
        <f t="shared" si="25"/>
        <v>234</v>
      </c>
      <c r="C256" s="29">
        <f t="shared" si="21"/>
        <v>45077</v>
      </c>
      <c r="D256" s="30">
        <f t="shared" si="26"/>
        <v>281324.3165070331</v>
      </c>
      <c r="E256" s="30">
        <f t="shared" si="22"/>
        <v>1406.6215825351653</v>
      </c>
      <c r="F256" s="30">
        <f t="shared" si="23"/>
        <v>1591.1310432286293</v>
      </c>
      <c r="G256" s="30">
        <f t="shared" si="24"/>
        <v>279733.18546380446</v>
      </c>
      <c r="H256" s="30">
        <f t="shared" si="27"/>
        <v>481207.29989253235</v>
      </c>
    </row>
    <row r="257" spans="2:8" ht="12.75">
      <c r="B257" s="25">
        <f t="shared" si="25"/>
        <v>235</v>
      </c>
      <c r="C257" s="26">
        <f t="shared" si="21"/>
        <v>45107</v>
      </c>
      <c r="D257" s="27">
        <f t="shared" si="26"/>
        <v>279733.18546380446</v>
      </c>
      <c r="E257" s="27">
        <f t="shared" si="22"/>
        <v>1398.6659273190223</v>
      </c>
      <c r="F257" s="27">
        <f t="shared" si="23"/>
        <v>1599.0866984447723</v>
      </c>
      <c r="G257" s="27">
        <f t="shared" si="24"/>
        <v>278134.09876535967</v>
      </c>
      <c r="H257" s="27">
        <f t="shared" si="27"/>
        <v>482605.9658198514</v>
      </c>
    </row>
    <row r="258" spans="2:8" ht="12.75">
      <c r="B258" s="25">
        <f t="shared" si="25"/>
        <v>236</v>
      </c>
      <c r="C258" s="26">
        <f t="shared" si="21"/>
        <v>45138</v>
      </c>
      <c r="D258" s="27">
        <f t="shared" si="26"/>
        <v>278134.09876535967</v>
      </c>
      <c r="E258" s="27">
        <f t="shared" si="22"/>
        <v>1390.6704938267983</v>
      </c>
      <c r="F258" s="27">
        <f t="shared" si="23"/>
        <v>1607.0821319369963</v>
      </c>
      <c r="G258" s="27">
        <f t="shared" si="24"/>
        <v>276527.0166334227</v>
      </c>
      <c r="H258" s="27">
        <f t="shared" si="27"/>
        <v>483996.6363136782</v>
      </c>
    </row>
    <row r="259" spans="2:8" ht="12.75">
      <c r="B259" s="28">
        <f t="shared" si="25"/>
        <v>237</v>
      </c>
      <c r="C259" s="29">
        <f t="shared" si="21"/>
        <v>45169</v>
      </c>
      <c r="D259" s="30">
        <f t="shared" si="26"/>
        <v>276527.0166334227</v>
      </c>
      <c r="E259" s="30">
        <f t="shared" si="22"/>
        <v>1382.6350831671134</v>
      </c>
      <c r="F259" s="30">
        <f t="shared" si="23"/>
        <v>1615.1175425966812</v>
      </c>
      <c r="G259" s="30">
        <f t="shared" si="24"/>
        <v>274911.899090826</v>
      </c>
      <c r="H259" s="30">
        <f t="shared" si="27"/>
        <v>485379.2713968453</v>
      </c>
    </row>
    <row r="260" spans="2:8" ht="12.75">
      <c r="B260" s="25">
        <f t="shared" si="25"/>
        <v>238</v>
      </c>
      <c r="C260" s="26">
        <f t="shared" si="21"/>
        <v>45199</v>
      </c>
      <c r="D260" s="27">
        <f t="shared" si="26"/>
        <v>274911.899090826</v>
      </c>
      <c r="E260" s="27">
        <f t="shared" si="22"/>
        <v>1374.55949545413</v>
      </c>
      <c r="F260" s="27">
        <f t="shared" si="23"/>
        <v>1623.1931303096646</v>
      </c>
      <c r="G260" s="27">
        <f t="shared" si="24"/>
        <v>273288.7059605163</v>
      </c>
      <c r="H260" s="27">
        <f t="shared" si="27"/>
        <v>486753.8308922994</v>
      </c>
    </row>
    <row r="261" spans="2:8" ht="12.75">
      <c r="B261" s="25">
        <f t="shared" si="25"/>
        <v>239</v>
      </c>
      <c r="C261" s="26">
        <f t="shared" si="21"/>
        <v>45230</v>
      </c>
      <c r="D261" s="27">
        <f t="shared" si="26"/>
        <v>273288.7059605163</v>
      </c>
      <c r="E261" s="27">
        <f t="shared" si="22"/>
        <v>1366.4435298025815</v>
      </c>
      <c r="F261" s="27">
        <f t="shared" si="23"/>
        <v>1631.3090959612132</v>
      </c>
      <c r="G261" s="27">
        <f t="shared" si="24"/>
        <v>271657.3968645551</v>
      </c>
      <c r="H261" s="27">
        <f t="shared" si="27"/>
        <v>488120.274422102</v>
      </c>
    </row>
    <row r="262" spans="2:8" ht="12.75">
      <c r="B262" s="28">
        <f t="shared" si="25"/>
        <v>240</v>
      </c>
      <c r="C262" s="29">
        <f t="shared" si="21"/>
        <v>45260</v>
      </c>
      <c r="D262" s="30">
        <f t="shared" si="26"/>
        <v>271657.3968645551</v>
      </c>
      <c r="E262" s="30">
        <f t="shared" si="22"/>
        <v>1358.2869843227754</v>
      </c>
      <c r="F262" s="30">
        <f t="shared" si="23"/>
        <v>1639.4656414410192</v>
      </c>
      <c r="G262" s="30">
        <f t="shared" si="24"/>
        <v>270017.9312231141</v>
      </c>
      <c r="H262" s="30">
        <f t="shared" si="27"/>
        <v>489478.5614064248</v>
      </c>
    </row>
    <row r="263" spans="2:8" ht="12.75">
      <c r="B263" s="25">
        <f t="shared" si="25"/>
        <v>241</v>
      </c>
      <c r="C263" s="26">
        <f t="shared" si="21"/>
        <v>45291</v>
      </c>
      <c r="D263" s="27">
        <f t="shared" si="26"/>
        <v>270017.9312231141</v>
      </c>
      <c r="E263" s="27">
        <f t="shared" si="22"/>
        <v>1350.0896561155705</v>
      </c>
      <c r="F263" s="27">
        <f t="shared" si="23"/>
        <v>1647.6629696482241</v>
      </c>
      <c r="G263" s="27">
        <f t="shared" si="24"/>
        <v>268370.2682534659</v>
      </c>
      <c r="H263" s="27">
        <f t="shared" si="27"/>
        <v>490828.65106254036</v>
      </c>
    </row>
    <row r="264" spans="2:8" ht="12.75">
      <c r="B264" s="25">
        <f t="shared" si="25"/>
        <v>242</v>
      </c>
      <c r="C264" s="26">
        <f t="shared" si="21"/>
        <v>45322</v>
      </c>
      <c r="D264" s="27">
        <f t="shared" si="26"/>
        <v>268370.2682534659</v>
      </c>
      <c r="E264" s="27">
        <f t="shared" si="22"/>
        <v>1341.8513412673294</v>
      </c>
      <c r="F264" s="27">
        <f t="shared" si="23"/>
        <v>1655.9012844964652</v>
      </c>
      <c r="G264" s="27">
        <f t="shared" si="24"/>
        <v>266714.3669689694</v>
      </c>
      <c r="H264" s="27">
        <f t="shared" si="27"/>
        <v>492170.5024038077</v>
      </c>
    </row>
    <row r="265" spans="2:8" ht="12.75">
      <c r="B265" s="28">
        <f t="shared" si="25"/>
        <v>243</v>
      </c>
      <c r="C265" s="29">
        <f t="shared" si="21"/>
        <v>45351</v>
      </c>
      <c r="D265" s="30">
        <f t="shared" si="26"/>
        <v>266714.3669689694</v>
      </c>
      <c r="E265" s="30">
        <f t="shared" si="22"/>
        <v>1333.571834844847</v>
      </c>
      <c r="F265" s="30">
        <f t="shared" si="23"/>
        <v>1664.1807909189477</v>
      </c>
      <c r="G265" s="30">
        <f t="shared" si="24"/>
        <v>265050.18617805047</v>
      </c>
      <c r="H265" s="30">
        <f t="shared" si="27"/>
        <v>493504.07423865254</v>
      </c>
    </row>
    <row r="266" spans="2:8" ht="12.75">
      <c r="B266" s="25">
        <f t="shared" si="25"/>
        <v>244</v>
      </c>
      <c r="C266" s="26">
        <f t="shared" si="21"/>
        <v>45382</v>
      </c>
      <c r="D266" s="27">
        <f t="shared" si="26"/>
        <v>265050.18617805047</v>
      </c>
      <c r="E266" s="27">
        <f t="shared" si="22"/>
        <v>1325.2509308902524</v>
      </c>
      <c r="F266" s="27">
        <f t="shared" si="23"/>
        <v>1672.5016948735422</v>
      </c>
      <c r="G266" s="27">
        <f t="shared" si="24"/>
        <v>263377.6844831769</v>
      </c>
      <c r="H266" s="27">
        <f t="shared" si="27"/>
        <v>494829.3251695428</v>
      </c>
    </row>
    <row r="267" spans="2:8" ht="12.75">
      <c r="B267" s="25">
        <f t="shared" si="25"/>
        <v>245</v>
      </c>
      <c r="C267" s="26">
        <f t="shared" si="21"/>
        <v>45412</v>
      </c>
      <c r="D267" s="27">
        <f t="shared" si="26"/>
        <v>263377.6844831769</v>
      </c>
      <c r="E267" s="27">
        <f t="shared" si="22"/>
        <v>1316.8884224158846</v>
      </c>
      <c r="F267" s="27">
        <f t="shared" si="23"/>
        <v>1680.86420334791</v>
      </c>
      <c r="G267" s="27">
        <f t="shared" si="24"/>
        <v>261696.820279829</v>
      </c>
      <c r="H267" s="27">
        <f t="shared" si="27"/>
        <v>496146.2135919587</v>
      </c>
    </row>
    <row r="268" spans="2:8" ht="12.75">
      <c r="B268" s="28">
        <f t="shared" si="25"/>
        <v>246</v>
      </c>
      <c r="C268" s="29">
        <f t="shared" si="21"/>
        <v>45443</v>
      </c>
      <c r="D268" s="30">
        <f t="shared" si="26"/>
        <v>261696.820279829</v>
      </c>
      <c r="E268" s="30">
        <f t="shared" si="22"/>
        <v>1308.484101399145</v>
      </c>
      <c r="F268" s="30">
        <f t="shared" si="23"/>
        <v>1689.2685243646497</v>
      </c>
      <c r="G268" s="30">
        <f t="shared" si="24"/>
        <v>260007.55175546434</v>
      </c>
      <c r="H268" s="30">
        <f t="shared" si="27"/>
        <v>497454.6976933578</v>
      </c>
    </row>
    <row r="269" spans="2:8" ht="12.75">
      <c r="B269" s="25">
        <f t="shared" si="25"/>
        <v>247</v>
      </c>
      <c r="C269" s="26">
        <f t="shared" si="21"/>
        <v>45473</v>
      </c>
      <c r="D269" s="27">
        <f t="shared" si="26"/>
        <v>260007.55175546434</v>
      </c>
      <c r="E269" s="27">
        <f t="shared" si="22"/>
        <v>1300.0377587773216</v>
      </c>
      <c r="F269" s="27">
        <f t="shared" si="23"/>
        <v>1697.714866986473</v>
      </c>
      <c r="G269" s="27">
        <f t="shared" si="24"/>
        <v>258309.83688847788</v>
      </c>
      <c r="H269" s="27">
        <f t="shared" si="27"/>
        <v>498754.73545213515</v>
      </c>
    </row>
    <row r="270" spans="2:8" ht="12.75">
      <c r="B270" s="25">
        <f t="shared" si="25"/>
        <v>248</v>
      </c>
      <c r="C270" s="26">
        <f t="shared" si="21"/>
        <v>45504</v>
      </c>
      <c r="D270" s="27">
        <f t="shared" si="26"/>
        <v>258309.83688847788</v>
      </c>
      <c r="E270" s="27">
        <f t="shared" si="22"/>
        <v>1291.5491844423893</v>
      </c>
      <c r="F270" s="27">
        <f t="shared" si="23"/>
        <v>1706.2034413214053</v>
      </c>
      <c r="G270" s="27">
        <f t="shared" si="24"/>
        <v>256603.63344715646</v>
      </c>
      <c r="H270" s="27">
        <f t="shared" si="27"/>
        <v>500046.28463657753</v>
      </c>
    </row>
    <row r="271" spans="2:8" ht="12.75">
      <c r="B271" s="28">
        <f t="shared" si="25"/>
        <v>249</v>
      </c>
      <c r="C271" s="29">
        <f t="shared" si="21"/>
        <v>45535</v>
      </c>
      <c r="D271" s="30">
        <f t="shared" si="26"/>
        <v>256603.63344715646</v>
      </c>
      <c r="E271" s="30">
        <f t="shared" si="22"/>
        <v>1283.0181672357824</v>
      </c>
      <c r="F271" s="30">
        <f t="shared" si="23"/>
        <v>1714.7344585280123</v>
      </c>
      <c r="G271" s="30">
        <f t="shared" si="24"/>
        <v>254888.89898862844</v>
      </c>
      <c r="H271" s="30">
        <f t="shared" si="27"/>
        <v>501329.3028038133</v>
      </c>
    </row>
    <row r="272" spans="2:8" ht="12.75">
      <c r="B272" s="25">
        <f t="shared" si="25"/>
        <v>250</v>
      </c>
      <c r="C272" s="26">
        <f t="shared" si="21"/>
        <v>45565</v>
      </c>
      <c r="D272" s="27">
        <f t="shared" si="26"/>
        <v>254888.89898862844</v>
      </c>
      <c r="E272" s="27">
        <f t="shared" si="22"/>
        <v>1274.4444949431422</v>
      </c>
      <c r="F272" s="27">
        <f t="shared" si="23"/>
        <v>1723.3081308206524</v>
      </c>
      <c r="G272" s="27">
        <f t="shared" si="24"/>
        <v>253165.59085780778</v>
      </c>
      <c r="H272" s="27">
        <f t="shared" si="27"/>
        <v>502603.74729875644</v>
      </c>
    </row>
    <row r="273" spans="2:8" ht="12.75">
      <c r="B273" s="25">
        <f t="shared" si="25"/>
        <v>251</v>
      </c>
      <c r="C273" s="26">
        <f t="shared" si="21"/>
        <v>45596</v>
      </c>
      <c r="D273" s="27">
        <f t="shared" si="26"/>
        <v>253165.59085780778</v>
      </c>
      <c r="E273" s="27">
        <f t="shared" si="22"/>
        <v>1265.8279542890389</v>
      </c>
      <c r="F273" s="27">
        <f t="shared" si="23"/>
        <v>1731.9246714747558</v>
      </c>
      <c r="G273" s="27">
        <f t="shared" si="24"/>
        <v>251433.66618633302</v>
      </c>
      <c r="H273" s="27">
        <f t="shared" si="27"/>
        <v>503869.5752530455</v>
      </c>
    </row>
    <row r="274" spans="2:8" ht="12.75">
      <c r="B274" s="28">
        <f t="shared" si="25"/>
        <v>252</v>
      </c>
      <c r="C274" s="29">
        <f t="shared" si="21"/>
        <v>45626</v>
      </c>
      <c r="D274" s="30">
        <f t="shared" si="26"/>
        <v>251433.66618633302</v>
      </c>
      <c r="E274" s="30">
        <f t="shared" si="22"/>
        <v>1257.1683309316652</v>
      </c>
      <c r="F274" s="30">
        <f t="shared" si="23"/>
        <v>1740.5842948321294</v>
      </c>
      <c r="G274" s="30">
        <f t="shared" si="24"/>
        <v>249693.0818915009</v>
      </c>
      <c r="H274" s="30">
        <f t="shared" si="27"/>
        <v>505126.74358397716</v>
      </c>
    </row>
    <row r="275" spans="2:8" ht="12.75">
      <c r="B275" s="25">
        <f t="shared" si="25"/>
        <v>253</v>
      </c>
      <c r="C275" s="26">
        <f t="shared" si="21"/>
        <v>45657</v>
      </c>
      <c r="D275" s="27">
        <f t="shared" si="26"/>
        <v>249693.0818915009</v>
      </c>
      <c r="E275" s="27">
        <f t="shared" si="22"/>
        <v>1248.4654094575044</v>
      </c>
      <c r="F275" s="27">
        <f t="shared" si="23"/>
        <v>1749.2872163062902</v>
      </c>
      <c r="G275" s="27">
        <f t="shared" si="24"/>
        <v>247943.7946751946</v>
      </c>
      <c r="H275" s="27">
        <f t="shared" si="27"/>
        <v>506375.2089934347</v>
      </c>
    </row>
    <row r="276" spans="2:8" ht="12.75">
      <c r="B276" s="25">
        <f t="shared" si="25"/>
        <v>254</v>
      </c>
      <c r="C276" s="26">
        <f t="shared" si="21"/>
        <v>45688</v>
      </c>
      <c r="D276" s="27">
        <f t="shared" si="26"/>
        <v>247943.7946751946</v>
      </c>
      <c r="E276" s="27">
        <f t="shared" si="22"/>
        <v>1239.718973375973</v>
      </c>
      <c r="F276" s="27">
        <f t="shared" si="23"/>
        <v>1758.0336523878216</v>
      </c>
      <c r="G276" s="27">
        <f t="shared" si="24"/>
        <v>246185.76102280678</v>
      </c>
      <c r="H276" s="27">
        <f t="shared" si="27"/>
        <v>507614.92796681065</v>
      </c>
    </row>
    <row r="277" spans="2:8" ht="12.75">
      <c r="B277" s="28">
        <f t="shared" si="25"/>
        <v>255</v>
      </c>
      <c r="C277" s="29">
        <f t="shared" si="21"/>
        <v>45716</v>
      </c>
      <c r="D277" s="30">
        <f t="shared" si="26"/>
        <v>246185.76102280678</v>
      </c>
      <c r="E277" s="30">
        <f t="shared" si="22"/>
        <v>1230.9288051140338</v>
      </c>
      <c r="F277" s="30">
        <f t="shared" si="23"/>
        <v>1766.8238206497608</v>
      </c>
      <c r="G277" s="30">
        <f t="shared" si="24"/>
        <v>244418.93720215702</v>
      </c>
      <c r="H277" s="30">
        <f t="shared" si="27"/>
        <v>508845.8567719247</v>
      </c>
    </row>
    <row r="278" spans="2:8" ht="12.75">
      <c r="B278" s="25">
        <f t="shared" si="25"/>
        <v>256</v>
      </c>
      <c r="C278" s="26">
        <f t="shared" si="21"/>
        <v>45747</v>
      </c>
      <c r="D278" s="27">
        <f t="shared" si="26"/>
        <v>244418.93720215702</v>
      </c>
      <c r="E278" s="27">
        <f t="shared" si="22"/>
        <v>1222.0946860107852</v>
      </c>
      <c r="F278" s="27">
        <f t="shared" si="23"/>
        <v>1775.6579397530095</v>
      </c>
      <c r="G278" s="27">
        <f t="shared" si="24"/>
        <v>242643.27926240402</v>
      </c>
      <c r="H278" s="27">
        <f t="shared" si="27"/>
        <v>510067.9514579355</v>
      </c>
    </row>
    <row r="279" spans="2:8" ht="12.75">
      <c r="B279" s="25">
        <f t="shared" si="25"/>
        <v>257</v>
      </c>
      <c r="C279" s="26">
        <f aca="true" t="shared" si="28" ref="C279:C342">Show.Date</f>
        <v>45777</v>
      </c>
      <c r="D279" s="27">
        <f t="shared" si="26"/>
        <v>242643.27926240402</v>
      </c>
      <c r="E279" s="27">
        <f aca="true" t="shared" si="29" ref="E279:E342">Interest</f>
        <v>1213.2163963120202</v>
      </c>
      <c r="F279" s="27">
        <f aca="true" t="shared" si="30" ref="F279:F342">Principal</f>
        <v>1784.5362294517745</v>
      </c>
      <c r="G279" s="27">
        <f aca="true" t="shared" si="31" ref="G279:G342">Ending.Balance</f>
        <v>240858.74303295225</v>
      </c>
      <c r="H279" s="27">
        <f t="shared" si="27"/>
        <v>511281.1678542475</v>
      </c>
    </row>
    <row r="280" spans="2:8" ht="12.75">
      <c r="B280" s="28">
        <f aca="true" t="shared" si="32" ref="B280:B343">payment.Num</f>
        <v>258</v>
      </c>
      <c r="C280" s="29">
        <f t="shared" si="28"/>
        <v>45808</v>
      </c>
      <c r="D280" s="30">
        <f aca="true" t="shared" si="33" ref="D280:D343">Beg.Bal</f>
        <v>240858.74303295225</v>
      </c>
      <c r="E280" s="30">
        <f t="shared" si="29"/>
        <v>1204.2937151647614</v>
      </c>
      <c r="F280" s="30">
        <f t="shared" si="30"/>
        <v>1793.4589105990333</v>
      </c>
      <c r="G280" s="30">
        <f t="shared" si="31"/>
        <v>239065.28412235322</v>
      </c>
      <c r="H280" s="30">
        <f aca="true" t="shared" si="34" ref="H280:H343">Cum.Interest</f>
        <v>512485.46156941226</v>
      </c>
    </row>
    <row r="281" spans="2:8" ht="12.75">
      <c r="B281" s="25">
        <f t="shared" si="32"/>
        <v>259</v>
      </c>
      <c r="C281" s="26">
        <f t="shared" si="28"/>
        <v>45838</v>
      </c>
      <c r="D281" s="27">
        <f t="shared" si="33"/>
        <v>239065.28412235322</v>
      </c>
      <c r="E281" s="27">
        <f t="shared" si="29"/>
        <v>1195.326420611766</v>
      </c>
      <c r="F281" s="27">
        <f t="shared" si="30"/>
        <v>1802.4262051520286</v>
      </c>
      <c r="G281" s="27">
        <f t="shared" si="31"/>
        <v>237262.85791720118</v>
      </c>
      <c r="H281" s="27">
        <f t="shared" si="34"/>
        <v>513680.787990024</v>
      </c>
    </row>
    <row r="282" spans="2:8" ht="12.75">
      <c r="B282" s="25">
        <f t="shared" si="32"/>
        <v>260</v>
      </c>
      <c r="C282" s="26">
        <f t="shared" si="28"/>
        <v>45869</v>
      </c>
      <c r="D282" s="27">
        <f t="shared" si="33"/>
        <v>237262.85791720118</v>
      </c>
      <c r="E282" s="27">
        <f t="shared" si="29"/>
        <v>1186.314289586006</v>
      </c>
      <c r="F282" s="27">
        <f t="shared" si="30"/>
        <v>1811.4383361777886</v>
      </c>
      <c r="G282" s="27">
        <f t="shared" si="31"/>
        <v>235451.4195810234</v>
      </c>
      <c r="H282" s="27">
        <f t="shared" si="34"/>
        <v>514867.10227961</v>
      </c>
    </row>
    <row r="283" spans="2:8" ht="12.75">
      <c r="B283" s="28">
        <f t="shared" si="32"/>
        <v>261</v>
      </c>
      <c r="C283" s="29">
        <f t="shared" si="28"/>
        <v>45900</v>
      </c>
      <c r="D283" s="30">
        <f t="shared" si="33"/>
        <v>235451.4195810234</v>
      </c>
      <c r="E283" s="30">
        <f t="shared" si="29"/>
        <v>1177.257097905117</v>
      </c>
      <c r="F283" s="30">
        <f t="shared" si="30"/>
        <v>1820.4955278586776</v>
      </c>
      <c r="G283" s="30">
        <f t="shared" si="31"/>
        <v>233630.92405316472</v>
      </c>
      <c r="H283" s="30">
        <f t="shared" si="34"/>
        <v>516044.3593775151</v>
      </c>
    </row>
    <row r="284" spans="2:8" ht="12.75">
      <c r="B284" s="25">
        <f t="shared" si="32"/>
        <v>262</v>
      </c>
      <c r="C284" s="26">
        <f t="shared" si="28"/>
        <v>45930</v>
      </c>
      <c r="D284" s="27">
        <f t="shared" si="33"/>
        <v>233630.92405316472</v>
      </c>
      <c r="E284" s="27">
        <f t="shared" si="29"/>
        <v>1168.1546202658237</v>
      </c>
      <c r="F284" s="27">
        <f t="shared" si="30"/>
        <v>1829.598005497971</v>
      </c>
      <c r="G284" s="27">
        <f t="shared" si="31"/>
        <v>231801.32604766675</v>
      </c>
      <c r="H284" s="27">
        <f t="shared" si="34"/>
        <v>517212.5139977809</v>
      </c>
    </row>
    <row r="285" spans="2:8" ht="12.75">
      <c r="B285" s="25">
        <f t="shared" si="32"/>
        <v>263</v>
      </c>
      <c r="C285" s="26">
        <f t="shared" si="28"/>
        <v>45961</v>
      </c>
      <c r="D285" s="27">
        <f t="shared" si="33"/>
        <v>231801.32604766675</v>
      </c>
      <c r="E285" s="27">
        <f t="shared" si="29"/>
        <v>1159.0066302383339</v>
      </c>
      <c r="F285" s="27">
        <f t="shared" si="30"/>
        <v>1838.7459955254608</v>
      </c>
      <c r="G285" s="27">
        <f t="shared" si="31"/>
        <v>229962.58005214127</v>
      </c>
      <c r="H285" s="27">
        <f t="shared" si="34"/>
        <v>518371.52062801924</v>
      </c>
    </row>
    <row r="286" spans="2:8" ht="12.75">
      <c r="B286" s="28">
        <f t="shared" si="32"/>
        <v>264</v>
      </c>
      <c r="C286" s="29">
        <f t="shared" si="28"/>
        <v>45991</v>
      </c>
      <c r="D286" s="30">
        <f t="shared" si="33"/>
        <v>229962.58005214127</v>
      </c>
      <c r="E286" s="30">
        <f t="shared" si="29"/>
        <v>1149.8129002607063</v>
      </c>
      <c r="F286" s="30">
        <f t="shared" si="30"/>
        <v>1847.9397255030883</v>
      </c>
      <c r="G286" s="30">
        <f t="shared" si="31"/>
        <v>228114.64032663818</v>
      </c>
      <c r="H286" s="30">
        <f t="shared" si="34"/>
        <v>519521.33352827997</v>
      </c>
    </row>
    <row r="287" spans="2:8" ht="12.75">
      <c r="B287" s="25">
        <f t="shared" si="32"/>
        <v>265</v>
      </c>
      <c r="C287" s="26">
        <f t="shared" si="28"/>
        <v>46022</v>
      </c>
      <c r="D287" s="27">
        <f t="shared" si="33"/>
        <v>228114.64032663818</v>
      </c>
      <c r="E287" s="27">
        <f t="shared" si="29"/>
        <v>1140.573201633191</v>
      </c>
      <c r="F287" s="27">
        <f t="shared" si="30"/>
        <v>1857.1794241306036</v>
      </c>
      <c r="G287" s="27">
        <f t="shared" si="31"/>
        <v>226257.4609025076</v>
      </c>
      <c r="H287" s="27">
        <f t="shared" si="34"/>
        <v>520661.90672991314</v>
      </c>
    </row>
    <row r="288" spans="2:8" ht="12.75">
      <c r="B288" s="25">
        <f t="shared" si="32"/>
        <v>266</v>
      </c>
      <c r="C288" s="26">
        <f t="shared" si="28"/>
        <v>46053</v>
      </c>
      <c r="D288" s="27">
        <f t="shared" si="33"/>
        <v>226257.4609025076</v>
      </c>
      <c r="E288" s="27">
        <f t="shared" si="29"/>
        <v>1131.287304512538</v>
      </c>
      <c r="F288" s="27">
        <f t="shared" si="30"/>
        <v>1866.4653212512567</v>
      </c>
      <c r="G288" s="27">
        <f t="shared" si="31"/>
        <v>224390.99558125634</v>
      </c>
      <c r="H288" s="27">
        <f t="shared" si="34"/>
        <v>521793.19403442566</v>
      </c>
    </row>
    <row r="289" spans="2:8" ht="12.75">
      <c r="B289" s="28">
        <f t="shared" si="32"/>
        <v>267</v>
      </c>
      <c r="C289" s="29">
        <f t="shared" si="28"/>
        <v>46081</v>
      </c>
      <c r="D289" s="30">
        <f t="shared" si="33"/>
        <v>224390.99558125634</v>
      </c>
      <c r="E289" s="30">
        <f t="shared" si="29"/>
        <v>1121.9549779062818</v>
      </c>
      <c r="F289" s="30">
        <f t="shared" si="30"/>
        <v>1875.7976478575129</v>
      </c>
      <c r="G289" s="30">
        <f t="shared" si="31"/>
        <v>222515.19793339883</v>
      </c>
      <c r="H289" s="30">
        <f t="shared" si="34"/>
        <v>522915.14901233197</v>
      </c>
    </row>
    <row r="290" spans="2:8" ht="12.75">
      <c r="B290" s="25">
        <f t="shared" si="32"/>
        <v>268</v>
      </c>
      <c r="C290" s="26">
        <f t="shared" si="28"/>
        <v>46112</v>
      </c>
      <c r="D290" s="27">
        <f t="shared" si="33"/>
        <v>222515.19793339883</v>
      </c>
      <c r="E290" s="27">
        <f t="shared" si="29"/>
        <v>1112.5759896669942</v>
      </c>
      <c r="F290" s="27">
        <f t="shared" si="30"/>
        <v>1885.1766360968004</v>
      </c>
      <c r="G290" s="27">
        <f t="shared" si="31"/>
        <v>220630.02129730204</v>
      </c>
      <c r="H290" s="27">
        <f t="shared" si="34"/>
        <v>524027.72500199894</v>
      </c>
    </row>
    <row r="291" spans="2:8" ht="12.75">
      <c r="B291" s="25">
        <f t="shared" si="32"/>
        <v>269</v>
      </c>
      <c r="C291" s="26">
        <f t="shared" si="28"/>
        <v>46142</v>
      </c>
      <c r="D291" s="27">
        <f t="shared" si="33"/>
        <v>220630.02129730204</v>
      </c>
      <c r="E291" s="27">
        <f t="shared" si="29"/>
        <v>1103.1501064865101</v>
      </c>
      <c r="F291" s="27">
        <f t="shared" si="30"/>
        <v>1894.6025192772845</v>
      </c>
      <c r="G291" s="27">
        <f t="shared" si="31"/>
        <v>218735.41877802476</v>
      </c>
      <c r="H291" s="27">
        <f t="shared" si="34"/>
        <v>525130.8751084855</v>
      </c>
    </row>
    <row r="292" spans="2:8" ht="12.75">
      <c r="B292" s="28">
        <f t="shared" si="32"/>
        <v>270</v>
      </c>
      <c r="C292" s="29">
        <f t="shared" si="28"/>
        <v>46173</v>
      </c>
      <c r="D292" s="30">
        <f t="shared" si="33"/>
        <v>218735.41877802476</v>
      </c>
      <c r="E292" s="30">
        <f t="shared" si="29"/>
        <v>1093.6770938901238</v>
      </c>
      <c r="F292" s="30">
        <f t="shared" si="30"/>
        <v>1904.0755318736708</v>
      </c>
      <c r="G292" s="30">
        <f t="shared" si="31"/>
        <v>216831.34324615108</v>
      </c>
      <c r="H292" s="30">
        <f t="shared" si="34"/>
        <v>526224.5522023756</v>
      </c>
    </row>
    <row r="293" spans="2:8" ht="12.75">
      <c r="B293" s="25">
        <f t="shared" si="32"/>
        <v>271</v>
      </c>
      <c r="C293" s="26">
        <f t="shared" si="28"/>
        <v>46203</v>
      </c>
      <c r="D293" s="27">
        <f t="shared" si="33"/>
        <v>216831.34324615108</v>
      </c>
      <c r="E293" s="27">
        <f t="shared" si="29"/>
        <v>1084.1567162307554</v>
      </c>
      <c r="F293" s="27">
        <f t="shared" si="30"/>
        <v>1913.5959095330393</v>
      </c>
      <c r="G293" s="27">
        <f t="shared" si="31"/>
        <v>214917.74733661805</v>
      </c>
      <c r="H293" s="27">
        <f t="shared" si="34"/>
        <v>527308.7089186064</v>
      </c>
    </row>
    <row r="294" spans="2:8" ht="12.75">
      <c r="B294" s="25">
        <f t="shared" si="32"/>
        <v>272</v>
      </c>
      <c r="C294" s="26">
        <f t="shared" si="28"/>
        <v>46234</v>
      </c>
      <c r="D294" s="27">
        <f t="shared" si="33"/>
        <v>214917.74733661805</v>
      </c>
      <c r="E294" s="27">
        <f t="shared" si="29"/>
        <v>1074.5887366830902</v>
      </c>
      <c r="F294" s="27">
        <f t="shared" si="30"/>
        <v>1923.1638890807044</v>
      </c>
      <c r="G294" s="27">
        <f t="shared" si="31"/>
        <v>212994.58344753736</v>
      </c>
      <c r="H294" s="27">
        <f t="shared" si="34"/>
        <v>528383.2976552895</v>
      </c>
    </row>
    <row r="295" spans="2:8" ht="12.75">
      <c r="B295" s="28">
        <f t="shared" si="32"/>
        <v>273</v>
      </c>
      <c r="C295" s="29">
        <f t="shared" si="28"/>
        <v>46265</v>
      </c>
      <c r="D295" s="30">
        <f t="shared" si="33"/>
        <v>212994.58344753736</v>
      </c>
      <c r="E295" s="30">
        <f t="shared" si="29"/>
        <v>1064.9729172376867</v>
      </c>
      <c r="F295" s="30">
        <f t="shared" si="30"/>
        <v>1932.779708526108</v>
      </c>
      <c r="G295" s="30">
        <f t="shared" si="31"/>
        <v>211061.80373901126</v>
      </c>
      <c r="H295" s="30">
        <f t="shared" si="34"/>
        <v>529448.2705725272</v>
      </c>
    </row>
    <row r="296" spans="2:8" ht="12.75">
      <c r="B296" s="25">
        <f t="shared" si="32"/>
        <v>274</v>
      </c>
      <c r="C296" s="26">
        <f t="shared" si="28"/>
        <v>46295</v>
      </c>
      <c r="D296" s="27">
        <f t="shared" si="33"/>
        <v>211061.80373901126</v>
      </c>
      <c r="E296" s="27">
        <f t="shared" si="29"/>
        <v>1055.3090186950562</v>
      </c>
      <c r="F296" s="27">
        <f t="shared" si="30"/>
        <v>1942.4436070687384</v>
      </c>
      <c r="G296" s="27">
        <f t="shared" si="31"/>
        <v>209119.36013194252</v>
      </c>
      <c r="H296" s="27">
        <f t="shared" si="34"/>
        <v>530503.5795912222</v>
      </c>
    </row>
    <row r="297" spans="2:8" ht="12.75">
      <c r="B297" s="25">
        <f t="shared" si="32"/>
        <v>275</v>
      </c>
      <c r="C297" s="26">
        <f t="shared" si="28"/>
        <v>46326</v>
      </c>
      <c r="D297" s="27">
        <f t="shared" si="33"/>
        <v>209119.36013194252</v>
      </c>
      <c r="E297" s="27">
        <f t="shared" si="29"/>
        <v>1045.5968006597127</v>
      </c>
      <c r="F297" s="27">
        <f t="shared" si="30"/>
        <v>1952.155825104082</v>
      </c>
      <c r="G297" s="27">
        <f t="shared" si="31"/>
        <v>207167.20430683845</v>
      </c>
      <c r="H297" s="27">
        <f t="shared" si="34"/>
        <v>531549.1763918819</v>
      </c>
    </row>
    <row r="298" spans="2:8" ht="12.75">
      <c r="B298" s="28">
        <f t="shared" si="32"/>
        <v>276</v>
      </c>
      <c r="C298" s="29">
        <f t="shared" si="28"/>
        <v>46356</v>
      </c>
      <c r="D298" s="30">
        <f t="shared" si="33"/>
        <v>207167.20430683845</v>
      </c>
      <c r="E298" s="30">
        <f t="shared" si="29"/>
        <v>1035.8360215341922</v>
      </c>
      <c r="F298" s="30">
        <f t="shared" si="30"/>
        <v>1961.9166042296024</v>
      </c>
      <c r="G298" s="30">
        <f t="shared" si="31"/>
        <v>205205.28770260885</v>
      </c>
      <c r="H298" s="30">
        <f t="shared" si="34"/>
        <v>532585.012413416</v>
      </c>
    </row>
    <row r="299" spans="2:8" ht="12.75">
      <c r="B299" s="25">
        <f t="shared" si="32"/>
        <v>277</v>
      </c>
      <c r="C299" s="26">
        <f t="shared" si="28"/>
        <v>46387</v>
      </c>
      <c r="D299" s="27">
        <f t="shared" si="33"/>
        <v>205205.28770260885</v>
      </c>
      <c r="E299" s="27">
        <f t="shared" si="29"/>
        <v>1026.0264385130442</v>
      </c>
      <c r="F299" s="27">
        <f t="shared" si="30"/>
        <v>1971.7261872507504</v>
      </c>
      <c r="G299" s="27">
        <f t="shared" si="31"/>
        <v>203233.5615153581</v>
      </c>
      <c r="H299" s="27">
        <f t="shared" si="34"/>
        <v>533611.0388519291</v>
      </c>
    </row>
    <row r="300" spans="2:8" ht="12.75">
      <c r="B300" s="25">
        <f t="shared" si="32"/>
        <v>278</v>
      </c>
      <c r="C300" s="26">
        <f t="shared" si="28"/>
        <v>46418</v>
      </c>
      <c r="D300" s="27">
        <f t="shared" si="33"/>
        <v>203233.5615153581</v>
      </c>
      <c r="E300" s="27">
        <f t="shared" si="29"/>
        <v>1016.1678075767906</v>
      </c>
      <c r="F300" s="27">
        <f t="shared" si="30"/>
        <v>1981.5848181870042</v>
      </c>
      <c r="G300" s="27">
        <f t="shared" si="31"/>
        <v>201251.9766971711</v>
      </c>
      <c r="H300" s="27">
        <f t="shared" si="34"/>
        <v>534627.206659506</v>
      </c>
    </row>
    <row r="301" spans="2:8" ht="12.75">
      <c r="B301" s="28">
        <f t="shared" si="32"/>
        <v>279</v>
      </c>
      <c r="C301" s="29">
        <f t="shared" si="28"/>
        <v>46446</v>
      </c>
      <c r="D301" s="30">
        <f t="shared" si="33"/>
        <v>201251.9766971711</v>
      </c>
      <c r="E301" s="30">
        <f t="shared" si="29"/>
        <v>1006.2598834858555</v>
      </c>
      <c r="F301" s="30">
        <f t="shared" si="30"/>
        <v>1991.4927422779392</v>
      </c>
      <c r="G301" s="30">
        <f t="shared" si="31"/>
        <v>199260.48395489316</v>
      </c>
      <c r="H301" s="30">
        <f t="shared" si="34"/>
        <v>535633.4665429918</v>
      </c>
    </row>
    <row r="302" spans="2:8" ht="12.75">
      <c r="B302" s="25">
        <f t="shared" si="32"/>
        <v>280</v>
      </c>
      <c r="C302" s="26">
        <f t="shared" si="28"/>
        <v>46477</v>
      </c>
      <c r="D302" s="27">
        <f t="shared" si="33"/>
        <v>199260.48395489316</v>
      </c>
      <c r="E302" s="27">
        <f t="shared" si="29"/>
        <v>996.3024197744659</v>
      </c>
      <c r="F302" s="27">
        <f t="shared" si="30"/>
        <v>2001.4502059893289</v>
      </c>
      <c r="G302" s="27">
        <f t="shared" si="31"/>
        <v>197259.03374890384</v>
      </c>
      <c r="H302" s="27">
        <f t="shared" si="34"/>
        <v>536629.7689627663</v>
      </c>
    </row>
    <row r="303" spans="2:8" ht="12.75">
      <c r="B303" s="25">
        <f t="shared" si="32"/>
        <v>281</v>
      </c>
      <c r="C303" s="26">
        <f t="shared" si="28"/>
        <v>46507</v>
      </c>
      <c r="D303" s="27">
        <f t="shared" si="33"/>
        <v>197259.03374890384</v>
      </c>
      <c r="E303" s="27">
        <f t="shared" si="29"/>
        <v>986.2951687445192</v>
      </c>
      <c r="F303" s="27">
        <f t="shared" si="30"/>
        <v>2011.4574570192754</v>
      </c>
      <c r="G303" s="27">
        <f t="shared" si="31"/>
        <v>195247.57629188456</v>
      </c>
      <c r="H303" s="27">
        <f t="shared" si="34"/>
        <v>537616.0641315108</v>
      </c>
    </row>
    <row r="304" spans="2:8" ht="12.75">
      <c r="B304" s="28">
        <f t="shared" si="32"/>
        <v>282</v>
      </c>
      <c r="C304" s="29">
        <f t="shared" si="28"/>
        <v>46538</v>
      </c>
      <c r="D304" s="30">
        <f t="shared" si="33"/>
        <v>195247.57629188456</v>
      </c>
      <c r="E304" s="30">
        <f t="shared" si="29"/>
        <v>976.2378814594229</v>
      </c>
      <c r="F304" s="30">
        <f t="shared" si="30"/>
        <v>2021.5147443043718</v>
      </c>
      <c r="G304" s="30">
        <f t="shared" si="31"/>
        <v>193226.06154758018</v>
      </c>
      <c r="H304" s="30">
        <f t="shared" si="34"/>
        <v>538592.3020129702</v>
      </c>
    </row>
    <row r="305" spans="2:8" ht="12.75">
      <c r="B305" s="25">
        <f t="shared" si="32"/>
        <v>283</v>
      </c>
      <c r="C305" s="26">
        <f t="shared" si="28"/>
        <v>46568</v>
      </c>
      <c r="D305" s="27">
        <f t="shared" si="33"/>
        <v>193226.06154758018</v>
      </c>
      <c r="E305" s="27">
        <f t="shared" si="29"/>
        <v>966.1303077379009</v>
      </c>
      <c r="F305" s="27">
        <f t="shared" si="30"/>
        <v>2031.6223180258937</v>
      </c>
      <c r="G305" s="27">
        <f t="shared" si="31"/>
        <v>191194.4392295543</v>
      </c>
      <c r="H305" s="27">
        <f t="shared" si="34"/>
        <v>539558.4323207081</v>
      </c>
    </row>
    <row r="306" spans="2:8" ht="12.75">
      <c r="B306" s="25">
        <f t="shared" si="32"/>
        <v>284</v>
      </c>
      <c r="C306" s="26">
        <f t="shared" si="28"/>
        <v>46599</v>
      </c>
      <c r="D306" s="27">
        <f t="shared" si="33"/>
        <v>191194.4392295543</v>
      </c>
      <c r="E306" s="27">
        <f t="shared" si="29"/>
        <v>955.9721961477715</v>
      </c>
      <c r="F306" s="27">
        <f t="shared" si="30"/>
        <v>2041.7804296160232</v>
      </c>
      <c r="G306" s="27">
        <f t="shared" si="31"/>
        <v>189152.65879993828</v>
      </c>
      <c r="H306" s="27">
        <f t="shared" si="34"/>
        <v>540514.4045168558</v>
      </c>
    </row>
    <row r="307" spans="2:8" ht="12.75">
      <c r="B307" s="28">
        <f t="shared" si="32"/>
        <v>285</v>
      </c>
      <c r="C307" s="29">
        <f t="shared" si="28"/>
        <v>46630</v>
      </c>
      <c r="D307" s="30">
        <f t="shared" si="33"/>
        <v>189152.65879993828</v>
      </c>
      <c r="E307" s="30">
        <f t="shared" si="29"/>
        <v>945.7632939996914</v>
      </c>
      <c r="F307" s="30">
        <f t="shared" si="30"/>
        <v>2051.989331764103</v>
      </c>
      <c r="G307" s="30">
        <f t="shared" si="31"/>
        <v>187100.66946817416</v>
      </c>
      <c r="H307" s="30">
        <f t="shared" si="34"/>
        <v>541460.1678108555</v>
      </c>
    </row>
    <row r="308" spans="2:8" ht="12.75">
      <c r="B308" s="25">
        <f t="shared" si="32"/>
        <v>286</v>
      </c>
      <c r="C308" s="26">
        <f t="shared" si="28"/>
        <v>46660</v>
      </c>
      <c r="D308" s="27">
        <f t="shared" si="33"/>
        <v>187100.66946817416</v>
      </c>
      <c r="E308" s="27">
        <f t="shared" si="29"/>
        <v>935.5033473408708</v>
      </c>
      <c r="F308" s="27">
        <f t="shared" si="30"/>
        <v>2062.249278422924</v>
      </c>
      <c r="G308" s="27">
        <f t="shared" si="31"/>
        <v>185038.42018975125</v>
      </c>
      <c r="H308" s="27">
        <f t="shared" si="34"/>
        <v>542395.6711581964</v>
      </c>
    </row>
    <row r="309" spans="2:8" ht="12.75">
      <c r="B309" s="25">
        <f t="shared" si="32"/>
        <v>287</v>
      </c>
      <c r="C309" s="26">
        <f t="shared" si="28"/>
        <v>46691</v>
      </c>
      <c r="D309" s="27">
        <f t="shared" si="33"/>
        <v>185038.42018975125</v>
      </c>
      <c r="E309" s="27">
        <f t="shared" si="29"/>
        <v>925.1921009487563</v>
      </c>
      <c r="F309" s="27">
        <f t="shared" si="30"/>
        <v>2072.560524815038</v>
      </c>
      <c r="G309" s="27">
        <f t="shared" si="31"/>
        <v>182965.85966493623</v>
      </c>
      <c r="H309" s="27">
        <f t="shared" si="34"/>
        <v>543320.8632591452</v>
      </c>
    </row>
    <row r="310" spans="2:8" ht="12.75">
      <c r="B310" s="28">
        <f t="shared" si="32"/>
        <v>288</v>
      </c>
      <c r="C310" s="29">
        <f t="shared" si="28"/>
        <v>46721</v>
      </c>
      <c r="D310" s="30">
        <f t="shared" si="33"/>
        <v>182965.85966493623</v>
      </c>
      <c r="E310" s="30">
        <f t="shared" si="29"/>
        <v>914.8292983246812</v>
      </c>
      <c r="F310" s="30">
        <f t="shared" si="30"/>
        <v>2082.9233274391136</v>
      </c>
      <c r="G310" s="30">
        <f t="shared" si="31"/>
        <v>180882.9363374971</v>
      </c>
      <c r="H310" s="30">
        <f t="shared" si="34"/>
        <v>544235.6925574698</v>
      </c>
    </row>
    <row r="311" spans="2:8" ht="12.75">
      <c r="B311" s="25">
        <f t="shared" si="32"/>
        <v>289</v>
      </c>
      <c r="C311" s="26">
        <f t="shared" si="28"/>
        <v>46752</v>
      </c>
      <c r="D311" s="27">
        <f t="shared" si="33"/>
        <v>180882.9363374971</v>
      </c>
      <c r="E311" s="27">
        <f t="shared" si="29"/>
        <v>904.4146816874855</v>
      </c>
      <c r="F311" s="27">
        <f t="shared" si="30"/>
        <v>2093.337944076309</v>
      </c>
      <c r="G311" s="27">
        <f t="shared" si="31"/>
        <v>178789.5983934208</v>
      </c>
      <c r="H311" s="27">
        <f t="shared" si="34"/>
        <v>545140.1072391573</v>
      </c>
    </row>
    <row r="312" spans="2:8" ht="12.75">
      <c r="B312" s="25">
        <f t="shared" si="32"/>
        <v>290</v>
      </c>
      <c r="C312" s="26">
        <f t="shared" si="28"/>
        <v>46783</v>
      </c>
      <c r="D312" s="27">
        <f t="shared" si="33"/>
        <v>178789.5983934208</v>
      </c>
      <c r="E312" s="27">
        <f t="shared" si="29"/>
        <v>893.947991967104</v>
      </c>
      <c r="F312" s="27">
        <f t="shared" si="30"/>
        <v>2103.8046337966907</v>
      </c>
      <c r="G312" s="27">
        <f t="shared" si="31"/>
        <v>176685.79375962412</v>
      </c>
      <c r="H312" s="27">
        <f t="shared" si="34"/>
        <v>546034.0552311244</v>
      </c>
    </row>
    <row r="313" spans="2:8" ht="12.75">
      <c r="B313" s="28">
        <f t="shared" si="32"/>
        <v>291</v>
      </c>
      <c r="C313" s="29">
        <f t="shared" si="28"/>
        <v>46812</v>
      </c>
      <c r="D313" s="30">
        <f t="shared" si="33"/>
        <v>176685.79375962412</v>
      </c>
      <c r="E313" s="30">
        <f t="shared" si="29"/>
        <v>883.4289687981206</v>
      </c>
      <c r="F313" s="30">
        <f t="shared" si="30"/>
        <v>2114.3236569656738</v>
      </c>
      <c r="G313" s="30">
        <f t="shared" si="31"/>
        <v>174571.47010265844</v>
      </c>
      <c r="H313" s="30">
        <f t="shared" si="34"/>
        <v>546917.4841999225</v>
      </c>
    </row>
    <row r="314" spans="2:8" ht="12.75">
      <c r="B314" s="25">
        <f t="shared" si="32"/>
        <v>292</v>
      </c>
      <c r="C314" s="26">
        <f t="shared" si="28"/>
        <v>46843</v>
      </c>
      <c r="D314" s="27">
        <f t="shared" si="33"/>
        <v>174571.47010265844</v>
      </c>
      <c r="E314" s="27">
        <f t="shared" si="29"/>
        <v>872.8573505132922</v>
      </c>
      <c r="F314" s="27">
        <f t="shared" si="30"/>
        <v>2124.8952752505024</v>
      </c>
      <c r="G314" s="27">
        <f t="shared" si="31"/>
        <v>172446.57482740792</v>
      </c>
      <c r="H314" s="27">
        <f t="shared" si="34"/>
        <v>547790.3415504359</v>
      </c>
    </row>
    <row r="315" spans="2:8" ht="12.75">
      <c r="B315" s="25">
        <f t="shared" si="32"/>
        <v>293</v>
      </c>
      <c r="C315" s="26">
        <f t="shared" si="28"/>
        <v>46873</v>
      </c>
      <c r="D315" s="27">
        <f t="shared" si="33"/>
        <v>172446.57482740792</v>
      </c>
      <c r="E315" s="27">
        <f t="shared" si="29"/>
        <v>862.2328741370396</v>
      </c>
      <c r="F315" s="27">
        <f t="shared" si="30"/>
        <v>2135.519751626755</v>
      </c>
      <c r="G315" s="27">
        <f t="shared" si="31"/>
        <v>170311.05507578116</v>
      </c>
      <c r="H315" s="27">
        <f t="shared" si="34"/>
        <v>548652.5744245729</v>
      </c>
    </row>
    <row r="316" spans="2:8" ht="12.75">
      <c r="B316" s="28">
        <f t="shared" si="32"/>
        <v>294</v>
      </c>
      <c r="C316" s="29">
        <f t="shared" si="28"/>
        <v>46904</v>
      </c>
      <c r="D316" s="30">
        <f t="shared" si="33"/>
        <v>170311.05507578116</v>
      </c>
      <c r="E316" s="30">
        <f t="shared" si="29"/>
        <v>851.5552753789058</v>
      </c>
      <c r="F316" s="30">
        <f t="shared" si="30"/>
        <v>2146.197350384889</v>
      </c>
      <c r="G316" s="30">
        <f t="shared" si="31"/>
        <v>168164.85772539626</v>
      </c>
      <c r="H316" s="30">
        <f t="shared" si="34"/>
        <v>549504.1296999517</v>
      </c>
    </row>
    <row r="317" spans="2:8" ht="12.75">
      <c r="B317" s="25">
        <f t="shared" si="32"/>
        <v>295</v>
      </c>
      <c r="C317" s="26">
        <f t="shared" si="28"/>
        <v>46934</v>
      </c>
      <c r="D317" s="27">
        <f t="shared" si="33"/>
        <v>168164.85772539626</v>
      </c>
      <c r="E317" s="27">
        <f t="shared" si="29"/>
        <v>840.8242886269813</v>
      </c>
      <c r="F317" s="27">
        <f t="shared" si="30"/>
        <v>2156.9283371368133</v>
      </c>
      <c r="G317" s="27">
        <f t="shared" si="31"/>
        <v>166007.92938825945</v>
      </c>
      <c r="H317" s="27">
        <f t="shared" si="34"/>
        <v>550344.9539885788</v>
      </c>
    </row>
    <row r="318" spans="2:8" ht="12.75">
      <c r="B318" s="25">
        <f t="shared" si="32"/>
        <v>296</v>
      </c>
      <c r="C318" s="26">
        <f t="shared" si="28"/>
        <v>46965</v>
      </c>
      <c r="D318" s="27">
        <f t="shared" si="33"/>
        <v>166007.92938825945</v>
      </c>
      <c r="E318" s="27">
        <f t="shared" si="29"/>
        <v>830.0396469412973</v>
      </c>
      <c r="F318" s="27">
        <f t="shared" si="30"/>
        <v>2167.7129788224975</v>
      </c>
      <c r="G318" s="27">
        <f t="shared" si="31"/>
        <v>163840.21640943695</v>
      </c>
      <c r="H318" s="27">
        <f t="shared" si="34"/>
        <v>551174.9936355201</v>
      </c>
    </row>
    <row r="319" spans="2:8" ht="12.75">
      <c r="B319" s="28">
        <f t="shared" si="32"/>
        <v>297</v>
      </c>
      <c r="C319" s="29">
        <f t="shared" si="28"/>
        <v>46996</v>
      </c>
      <c r="D319" s="30">
        <f t="shared" si="33"/>
        <v>163840.21640943695</v>
      </c>
      <c r="E319" s="30">
        <f t="shared" si="29"/>
        <v>819.2010820471847</v>
      </c>
      <c r="F319" s="30">
        <f t="shared" si="30"/>
        <v>2178.55154371661</v>
      </c>
      <c r="G319" s="30">
        <f t="shared" si="31"/>
        <v>161661.66486572035</v>
      </c>
      <c r="H319" s="30">
        <f t="shared" si="34"/>
        <v>551994.1947175673</v>
      </c>
    </row>
    <row r="320" spans="2:8" ht="12.75">
      <c r="B320" s="25">
        <f t="shared" si="32"/>
        <v>298</v>
      </c>
      <c r="C320" s="26">
        <f t="shared" si="28"/>
        <v>47026</v>
      </c>
      <c r="D320" s="27">
        <f t="shared" si="33"/>
        <v>161661.66486572035</v>
      </c>
      <c r="E320" s="27">
        <f t="shared" si="29"/>
        <v>808.3083243286018</v>
      </c>
      <c r="F320" s="27">
        <f t="shared" si="30"/>
        <v>2189.4443014351928</v>
      </c>
      <c r="G320" s="27">
        <f t="shared" si="31"/>
        <v>159472.22056428515</v>
      </c>
      <c r="H320" s="27">
        <f t="shared" si="34"/>
        <v>552802.5030418959</v>
      </c>
    </row>
    <row r="321" spans="2:8" ht="12.75">
      <c r="B321" s="25">
        <f t="shared" si="32"/>
        <v>299</v>
      </c>
      <c r="C321" s="26">
        <f t="shared" si="28"/>
        <v>47057</v>
      </c>
      <c r="D321" s="27">
        <f t="shared" si="33"/>
        <v>159472.22056428515</v>
      </c>
      <c r="E321" s="27">
        <f t="shared" si="29"/>
        <v>797.3611028214258</v>
      </c>
      <c r="F321" s="27">
        <f t="shared" si="30"/>
        <v>2200.3915229423687</v>
      </c>
      <c r="G321" s="27">
        <f t="shared" si="31"/>
        <v>157271.82904134277</v>
      </c>
      <c r="H321" s="27">
        <f t="shared" si="34"/>
        <v>553599.8641447173</v>
      </c>
    </row>
    <row r="322" spans="2:8" ht="12.75">
      <c r="B322" s="28">
        <f t="shared" si="32"/>
        <v>300</v>
      </c>
      <c r="C322" s="29">
        <f t="shared" si="28"/>
        <v>47087</v>
      </c>
      <c r="D322" s="30">
        <f t="shared" si="33"/>
        <v>157271.82904134277</v>
      </c>
      <c r="E322" s="30">
        <f t="shared" si="29"/>
        <v>786.359145206714</v>
      </c>
      <c r="F322" s="30">
        <f t="shared" si="30"/>
        <v>2211.3934805570807</v>
      </c>
      <c r="G322" s="30">
        <f t="shared" si="31"/>
        <v>155060.4355607857</v>
      </c>
      <c r="H322" s="30">
        <f t="shared" si="34"/>
        <v>554386.2232899241</v>
      </c>
    </row>
    <row r="323" spans="2:8" ht="12.75">
      <c r="B323" s="25">
        <f t="shared" si="32"/>
        <v>301</v>
      </c>
      <c r="C323" s="26">
        <f t="shared" si="28"/>
        <v>47118</v>
      </c>
      <c r="D323" s="27">
        <f t="shared" si="33"/>
        <v>155060.4355607857</v>
      </c>
      <c r="E323" s="27">
        <f t="shared" si="29"/>
        <v>775.3021778039285</v>
      </c>
      <c r="F323" s="27">
        <f t="shared" si="30"/>
        <v>2222.4504479598663</v>
      </c>
      <c r="G323" s="27">
        <f t="shared" si="31"/>
        <v>152837.98511282585</v>
      </c>
      <c r="H323" s="27">
        <f t="shared" si="34"/>
        <v>555161.525467728</v>
      </c>
    </row>
    <row r="324" spans="2:8" ht="12.75">
      <c r="B324" s="25">
        <f t="shared" si="32"/>
        <v>302</v>
      </c>
      <c r="C324" s="26">
        <f t="shared" si="28"/>
        <v>47149</v>
      </c>
      <c r="D324" s="27">
        <f t="shared" si="33"/>
        <v>152837.98511282585</v>
      </c>
      <c r="E324" s="27">
        <f t="shared" si="29"/>
        <v>764.1899255641292</v>
      </c>
      <c r="F324" s="27">
        <f t="shared" si="30"/>
        <v>2233.5627001996654</v>
      </c>
      <c r="G324" s="27">
        <f t="shared" si="31"/>
        <v>150604.42241262618</v>
      </c>
      <c r="H324" s="27">
        <f t="shared" si="34"/>
        <v>555925.7153932921</v>
      </c>
    </row>
    <row r="325" spans="2:8" ht="12.75">
      <c r="B325" s="28">
        <f t="shared" si="32"/>
        <v>303</v>
      </c>
      <c r="C325" s="29">
        <f t="shared" si="28"/>
        <v>47177</v>
      </c>
      <c r="D325" s="30">
        <f t="shared" si="33"/>
        <v>150604.42241262618</v>
      </c>
      <c r="E325" s="30">
        <f t="shared" si="29"/>
        <v>753.022112063131</v>
      </c>
      <c r="F325" s="30">
        <f t="shared" si="30"/>
        <v>2244.730513700664</v>
      </c>
      <c r="G325" s="30">
        <f t="shared" si="31"/>
        <v>148359.69189892552</v>
      </c>
      <c r="H325" s="30">
        <f t="shared" si="34"/>
        <v>556678.7375053553</v>
      </c>
    </row>
    <row r="326" spans="2:8" ht="12.75">
      <c r="B326" s="25">
        <f t="shared" si="32"/>
        <v>304</v>
      </c>
      <c r="C326" s="26">
        <f t="shared" si="28"/>
        <v>47208</v>
      </c>
      <c r="D326" s="27">
        <f t="shared" si="33"/>
        <v>148359.69189892552</v>
      </c>
      <c r="E326" s="27">
        <f t="shared" si="29"/>
        <v>741.7984594946277</v>
      </c>
      <c r="F326" s="27">
        <f t="shared" si="30"/>
        <v>2255.954166269167</v>
      </c>
      <c r="G326" s="27">
        <f t="shared" si="31"/>
        <v>146103.73773265636</v>
      </c>
      <c r="H326" s="27">
        <f t="shared" si="34"/>
        <v>557420.5359648499</v>
      </c>
    </row>
    <row r="327" spans="2:8" ht="12.75">
      <c r="B327" s="25">
        <f t="shared" si="32"/>
        <v>305</v>
      </c>
      <c r="C327" s="26">
        <f t="shared" si="28"/>
        <v>47238</v>
      </c>
      <c r="D327" s="27">
        <f t="shared" si="33"/>
        <v>146103.73773265636</v>
      </c>
      <c r="E327" s="27">
        <f t="shared" si="29"/>
        <v>730.5186886632818</v>
      </c>
      <c r="F327" s="27">
        <f t="shared" si="30"/>
        <v>2267.233937100513</v>
      </c>
      <c r="G327" s="27">
        <f t="shared" si="31"/>
        <v>143836.50379555585</v>
      </c>
      <c r="H327" s="27">
        <f t="shared" si="34"/>
        <v>558151.0546535131</v>
      </c>
    </row>
    <row r="328" spans="2:8" ht="12.75">
      <c r="B328" s="28">
        <f t="shared" si="32"/>
        <v>306</v>
      </c>
      <c r="C328" s="29">
        <f t="shared" si="28"/>
        <v>47269</v>
      </c>
      <c r="D328" s="30">
        <f t="shared" si="33"/>
        <v>143836.50379555585</v>
      </c>
      <c r="E328" s="30">
        <f t="shared" si="29"/>
        <v>719.1825189777793</v>
      </c>
      <c r="F328" s="30">
        <f t="shared" si="30"/>
        <v>2278.5701067860155</v>
      </c>
      <c r="G328" s="30">
        <f t="shared" si="31"/>
        <v>141557.93368876984</v>
      </c>
      <c r="H328" s="30">
        <f t="shared" si="34"/>
        <v>558870.2371724909</v>
      </c>
    </row>
    <row r="329" spans="2:8" ht="12.75">
      <c r="B329" s="25">
        <f t="shared" si="32"/>
        <v>307</v>
      </c>
      <c r="C329" s="26">
        <f t="shared" si="28"/>
        <v>47299</v>
      </c>
      <c r="D329" s="27">
        <f t="shared" si="33"/>
        <v>141557.93368876984</v>
      </c>
      <c r="E329" s="27">
        <f t="shared" si="29"/>
        <v>707.7896684438492</v>
      </c>
      <c r="F329" s="27">
        <f t="shared" si="30"/>
        <v>2289.9629573199454</v>
      </c>
      <c r="G329" s="27">
        <f t="shared" si="31"/>
        <v>139267.9707314499</v>
      </c>
      <c r="H329" s="27">
        <f t="shared" si="34"/>
        <v>559578.0268409348</v>
      </c>
    </row>
    <row r="330" spans="2:8" ht="12.75">
      <c r="B330" s="25">
        <f t="shared" si="32"/>
        <v>308</v>
      </c>
      <c r="C330" s="26">
        <f t="shared" si="28"/>
        <v>47330</v>
      </c>
      <c r="D330" s="27">
        <f t="shared" si="33"/>
        <v>139267.9707314499</v>
      </c>
      <c r="E330" s="27">
        <f t="shared" si="29"/>
        <v>696.3398536572495</v>
      </c>
      <c r="F330" s="27">
        <f t="shared" si="30"/>
        <v>2301.412772106545</v>
      </c>
      <c r="G330" s="27">
        <f t="shared" si="31"/>
        <v>136966.55795934336</v>
      </c>
      <c r="H330" s="27">
        <f t="shared" si="34"/>
        <v>560274.366694592</v>
      </c>
    </row>
    <row r="331" spans="2:8" ht="12.75">
      <c r="B331" s="28">
        <f t="shared" si="32"/>
        <v>309</v>
      </c>
      <c r="C331" s="29">
        <f t="shared" si="28"/>
        <v>47361</v>
      </c>
      <c r="D331" s="30">
        <f t="shared" si="33"/>
        <v>136966.55795934336</v>
      </c>
      <c r="E331" s="30">
        <f t="shared" si="29"/>
        <v>684.8327897967168</v>
      </c>
      <c r="F331" s="30">
        <f t="shared" si="30"/>
        <v>2312.9198359670777</v>
      </c>
      <c r="G331" s="30">
        <f t="shared" si="31"/>
        <v>134653.6381233763</v>
      </c>
      <c r="H331" s="30">
        <f t="shared" si="34"/>
        <v>560959.1994843888</v>
      </c>
    </row>
    <row r="332" spans="2:8" ht="12.75">
      <c r="B332" s="25">
        <f t="shared" si="32"/>
        <v>310</v>
      </c>
      <c r="C332" s="26">
        <f t="shared" si="28"/>
        <v>47391</v>
      </c>
      <c r="D332" s="27">
        <f t="shared" si="33"/>
        <v>134653.6381233763</v>
      </c>
      <c r="E332" s="27">
        <f t="shared" si="29"/>
        <v>673.2681906168815</v>
      </c>
      <c r="F332" s="27">
        <f t="shared" si="30"/>
        <v>2324.4844351469133</v>
      </c>
      <c r="G332" s="27">
        <f t="shared" si="31"/>
        <v>132329.1536882294</v>
      </c>
      <c r="H332" s="27">
        <f t="shared" si="34"/>
        <v>561632.4676750057</v>
      </c>
    </row>
    <row r="333" spans="2:8" ht="12.75">
      <c r="B333" s="25">
        <f t="shared" si="32"/>
        <v>311</v>
      </c>
      <c r="C333" s="26">
        <f t="shared" si="28"/>
        <v>47422</v>
      </c>
      <c r="D333" s="27">
        <f t="shared" si="33"/>
        <v>132329.1536882294</v>
      </c>
      <c r="E333" s="27">
        <f t="shared" si="29"/>
        <v>661.645768441147</v>
      </c>
      <c r="F333" s="27">
        <f t="shared" si="30"/>
        <v>2336.1068573226476</v>
      </c>
      <c r="G333" s="27">
        <f t="shared" si="31"/>
        <v>129993.04683090674</v>
      </c>
      <c r="H333" s="27">
        <f t="shared" si="34"/>
        <v>562294.1134434468</v>
      </c>
    </row>
    <row r="334" spans="2:8" ht="12.75">
      <c r="B334" s="28">
        <f t="shared" si="32"/>
        <v>312</v>
      </c>
      <c r="C334" s="29">
        <f t="shared" si="28"/>
        <v>47452</v>
      </c>
      <c r="D334" s="30">
        <f t="shared" si="33"/>
        <v>129993.04683090674</v>
      </c>
      <c r="E334" s="30">
        <f t="shared" si="29"/>
        <v>649.9652341545337</v>
      </c>
      <c r="F334" s="30">
        <f t="shared" si="30"/>
        <v>2347.787391609261</v>
      </c>
      <c r="G334" s="30">
        <f t="shared" si="31"/>
        <v>127645.25943929747</v>
      </c>
      <c r="H334" s="30">
        <f t="shared" si="34"/>
        <v>562944.0786776013</v>
      </c>
    </row>
    <row r="335" spans="2:8" ht="12.75">
      <c r="B335" s="25">
        <f t="shared" si="32"/>
        <v>313</v>
      </c>
      <c r="C335" s="26">
        <f t="shared" si="28"/>
        <v>47483</v>
      </c>
      <c r="D335" s="27">
        <f t="shared" si="33"/>
        <v>127645.25943929747</v>
      </c>
      <c r="E335" s="27">
        <f t="shared" si="29"/>
        <v>638.2262971964874</v>
      </c>
      <c r="F335" s="27">
        <f t="shared" si="30"/>
        <v>2359.5263285673072</v>
      </c>
      <c r="G335" s="27">
        <f t="shared" si="31"/>
        <v>125285.73311073016</v>
      </c>
      <c r="H335" s="27">
        <f t="shared" si="34"/>
        <v>563582.3049747978</v>
      </c>
    </row>
    <row r="336" spans="2:8" ht="12.75">
      <c r="B336" s="25">
        <f t="shared" si="32"/>
        <v>314</v>
      </c>
      <c r="C336" s="26">
        <f t="shared" si="28"/>
        <v>47514</v>
      </c>
      <c r="D336" s="27">
        <f t="shared" si="33"/>
        <v>125285.73311073016</v>
      </c>
      <c r="E336" s="27">
        <f t="shared" si="29"/>
        <v>626.4286655536508</v>
      </c>
      <c r="F336" s="27">
        <f t="shared" si="30"/>
        <v>2371.323960210144</v>
      </c>
      <c r="G336" s="27">
        <f t="shared" si="31"/>
        <v>122914.40915052002</v>
      </c>
      <c r="H336" s="27">
        <f t="shared" si="34"/>
        <v>564208.7336403514</v>
      </c>
    </row>
    <row r="337" spans="2:8" ht="12.75">
      <c r="B337" s="28">
        <f t="shared" si="32"/>
        <v>315</v>
      </c>
      <c r="C337" s="29">
        <f t="shared" si="28"/>
        <v>47542</v>
      </c>
      <c r="D337" s="30">
        <f t="shared" si="33"/>
        <v>122914.40915052002</v>
      </c>
      <c r="E337" s="30">
        <f t="shared" si="29"/>
        <v>614.5720457526002</v>
      </c>
      <c r="F337" s="30">
        <f t="shared" si="30"/>
        <v>2383.1805800111943</v>
      </c>
      <c r="G337" s="30">
        <f t="shared" si="31"/>
        <v>120531.22857050883</v>
      </c>
      <c r="H337" s="30">
        <f t="shared" si="34"/>
        <v>564823.305686104</v>
      </c>
    </row>
    <row r="338" spans="2:8" ht="12.75">
      <c r="B338" s="25">
        <f t="shared" si="32"/>
        <v>316</v>
      </c>
      <c r="C338" s="26">
        <f t="shared" si="28"/>
        <v>47573</v>
      </c>
      <c r="D338" s="27">
        <f t="shared" si="33"/>
        <v>120531.22857050883</v>
      </c>
      <c r="E338" s="27">
        <f t="shared" si="29"/>
        <v>602.6561428525441</v>
      </c>
      <c r="F338" s="27">
        <f t="shared" si="30"/>
        <v>2395.0964829112504</v>
      </c>
      <c r="G338" s="27">
        <f t="shared" si="31"/>
        <v>118136.13208759758</v>
      </c>
      <c r="H338" s="27">
        <f t="shared" si="34"/>
        <v>565425.9618289565</v>
      </c>
    </row>
    <row r="339" spans="2:8" ht="12.75">
      <c r="B339" s="25">
        <f t="shared" si="32"/>
        <v>317</v>
      </c>
      <c r="C339" s="26">
        <f t="shared" si="28"/>
        <v>47603</v>
      </c>
      <c r="D339" s="27">
        <f t="shared" si="33"/>
        <v>118136.13208759758</v>
      </c>
      <c r="E339" s="27">
        <f t="shared" si="29"/>
        <v>590.680660437988</v>
      </c>
      <c r="F339" s="27">
        <f t="shared" si="30"/>
        <v>2407.0719653258066</v>
      </c>
      <c r="G339" s="27">
        <f t="shared" si="31"/>
        <v>115729.06012227177</v>
      </c>
      <c r="H339" s="27">
        <f t="shared" si="34"/>
        <v>566016.6424893945</v>
      </c>
    </row>
    <row r="340" spans="2:8" ht="12.75">
      <c r="B340" s="28">
        <f t="shared" si="32"/>
        <v>318</v>
      </c>
      <c r="C340" s="29">
        <f t="shared" si="28"/>
        <v>47634</v>
      </c>
      <c r="D340" s="30">
        <f t="shared" si="33"/>
        <v>115729.06012227177</v>
      </c>
      <c r="E340" s="30">
        <f t="shared" si="29"/>
        <v>578.6453006113588</v>
      </c>
      <c r="F340" s="30">
        <f t="shared" si="30"/>
        <v>2419.107325152436</v>
      </c>
      <c r="G340" s="30">
        <f t="shared" si="31"/>
        <v>113309.95279711933</v>
      </c>
      <c r="H340" s="30">
        <f t="shared" si="34"/>
        <v>566595.2877900059</v>
      </c>
    </row>
    <row r="341" spans="2:8" ht="12.75">
      <c r="B341" s="25">
        <f t="shared" si="32"/>
        <v>319</v>
      </c>
      <c r="C341" s="26">
        <f t="shared" si="28"/>
        <v>47664</v>
      </c>
      <c r="D341" s="27">
        <f t="shared" si="33"/>
        <v>113309.95279711933</v>
      </c>
      <c r="E341" s="27">
        <f t="shared" si="29"/>
        <v>566.5497639855967</v>
      </c>
      <c r="F341" s="27">
        <f t="shared" si="30"/>
        <v>2431.202861778198</v>
      </c>
      <c r="G341" s="27">
        <f t="shared" si="31"/>
        <v>110878.74993534113</v>
      </c>
      <c r="H341" s="27">
        <f t="shared" si="34"/>
        <v>567161.8375539915</v>
      </c>
    </row>
    <row r="342" spans="2:8" ht="12.75">
      <c r="B342" s="25">
        <f t="shared" si="32"/>
        <v>320</v>
      </c>
      <c r="C342" s="26">
        <f t="shared" si="28"/>
        <v>47695</v>
      </c>
      <c r="D342" s="27">
        <f t="shared" si="33"/>
        <v>110878.74993534113</v>
      </c>
      <c r="E342" s="27">
        <f t="shared" si="29"/>
        <v>554.3937496767056</v>
      </c>
      <c r="F342" s="27">
        <f t="shared" si="30"/>
        <v>2443.358876087089</v>
      </c>
      <c r="G342" s="27">
        <f t="shared" si="31"/>
        <v>108435.39105925403</v>
      </c>
      <c r="H342" s="27">
        <f t="shared" si="34"/>
        <v>567716.2313036682</v>
      </c>
    </row>
    <row r="343" spans="2:8" ht="12.75">
      <c r="B343" s="28">
        <f t="shared" si="32"/>
        <v>321</v>
      </c>
      <c r="C343" s="29">
        <f aca="true" t="shared" si="35" ref="C343:C382">Show.Date</f>
        <v>47726</v>
      </c>
      <c r="D343" s="30">
        <f t="shared" si="33"/>
        <v>108435.39105925403</v>
      </c>
      <c r="E343" s="30">
        <f aca="true" t="shared" si="36" ref="E343:E382">Interest</f>
        <v>542.1769552962702</v>
      </c>
      <c r="F343" s="30">
        <f aca="true" t="shared" si="37" ref="F343:F382">Principal</f>
        <v>2455.5756704675246</v>
      </c>
      <c r="G343" s="30">
        <f aca="true" t="shared" si="38" ref="G343:G382">Ending.Balance</f>
        <v>105979.8153887865</v>
      </c>
      <c r="H343" s="30">
        <f t="shared" si="34"/>
        <v>568258.4082589645</v>
      </c>
    </row>
    <row r="344" spans="2:8" ht="12.75">
      <c r="B344" s="25">
        <f aca="true" t="shared" si="39" ref="B344:B382">payment.Num</f>
        <v>322</v>
      </c>
      <c r="C344" s="26">
        <f t="shared" si="35"/>
        <v>47756</v>
      </c>
      <c r="D344" s="27">
        <f aca="true" t="shared" si="40" ref="D344:D382">Beg.Bal</f>
        <v>105979.8153887865</v>
      </c>
      <c r="E344" s="27">
        <f t="shared" si="36"/>
        <v>529.8990769439325</v>
      </c>
      <c r="F344" s="27">
        <f t="shared" si="37"/>
        <v>2467.853548819862</v>
      </c>
      <c r="G344" s="27">
        <f t="shared" si="38"/>
        <v>103511.96183996664</v>
      </c>
      <c r="H344" s="27">
        <f aca="true" t="shared" si="41" ref="H344:H382">Cum.Interest</f>
        <v>568788.3073359085</v>
      </c>
    </row>
    <row r="345" spans="2:8" ht="12.75">
      <c r="B345" s="25">
        <f t="shared" si="39"/>
        <v>323</v>
      </c>
      <c r="C345" s="26">
        <f t="shared" si="35"/>
        <v>47787</v>
      </c>
      <c r="D345" s="27">
        <f t="shared" si="40"/>
        <v>103511.96183996664</v>
      </c>
      <c r="E345" s="27">
        <f t="shared" si="36"/>
        <v>517.5598091998332</v>
      </c>
      <c r="F345" s="27">
        <f t="shared" si="37"/>
        <v>2480.1928165639615</v>
      </c>
      <c r="G345" s="27">
        <f t="shared" si="38"/>
        <v>101031.76902340268</v>
      </c>
      <c r="H345" s="27">
        <f t="shared" si="41"/>
        <v>569305.8671451084</v>
      </c>
    </row>
    <row r="346" spans="2:8" ht="12.75">
      <c r="B346" s="28">
        <f t="shared" si="39"/>
        <v>324</v>
      </c>
      <c r="C346" s="29">
        <f t="shared" si="35"/>
        <v>47817</v>
      </c>
      <c r="D346" s="30">
        <f t="shared" si="40"/>
        <v>101031.76902340268</v>
      </c>
      <c r="E346" s="30">
        <f t="shared" si="36"/>
        <v>505.1588451170134</v>
      </c>
      <c r="F346" s="30">
        <f t="shared" si="37"/>
        <v>2492.5937806467814</v>
      </c>
      <c r="G346" s="30">
        <f t="shared" si="38"/>
        <v>98539.1752427559</v>
      </c>
      <c r="H346" s="30">
        <f t="shared" si="41"/>
        <v>569811.0259902254</v>
      </c>
    </row>
    <row r="347" spans="2:8" ht="12.75">
      <c r="B347" s="25">
        <f t="shared" si="39"/>
        <v>325</v>
      </c>
      <c r="C347" s="26">
        <f t="shared" si="35"/>
        <v>47848</v>
      </c>
      <c r="D347" s="27">
        <f t="shared" si="40"/>
        <v>98539.1752427559</v>
      </c>
      <c r="E347" s="27">
        <f t="shared" si="36"/>
        <v>492.6958762137795</v>
      </c>
      <c r="F347" s="27">
        <f t="shared" si="37"/>
        <v>2505.056749550015</v>
      </c>
      <c r="G347" s="27">
        <f t="shared" si="38"/>
        <v>96034.11849320588</v>
      </c>
      <c r="H347" s="27">
        <f t="shared" si="41"/>
        <v>570303.7218664391</v>
      </c>
    </row>
    <row r="348" spans="2:8" ht="12.75">
      <c r="B348" s="25">
        <f t="shared" si="39"/>
        <v>326</v>
      </c>
      <c r="C348" s="26">
        <f t="shared" si="35"/>
        <v>47879</v>
      </c>
      <c r="D348" s="27">
        <f t="shared" si="40"/>
        <v>96034.11849320588</v>
      </c>
      <c r="E348" s="27">
        <f t="shared" si="36"/>
        <v>480.1705924660294</v>
      </c>
      <c r="F348" s="27">
        <f t="shared" si="37"/>
        <v>2517.582033297765</v>
      </c>
      <c r="G348" s="27">
        <f t="shared" si="38"/>
        <v>93516.53645990812</v>
      </c>
      <c r="H348" s="27">
        <f t="shared" si="41"/>
        <v>570783.8924589051</v>
      </c>
    </row>
    <row r="349" spans="2:8" ht="12.75">
      <c r="B349" s="28">
        <f t="shared" si="39"/>
        <v>327</v>
      </c>
      <c r="C349" s="29">
        <f t="shared" si="35"/>
        <v>47907</v>
      </c>
      <c r="D349" s="30">
        <f t="shared" si="40"/>
        <v>93516.53645990812</v>
      </c>
      <c r="E349" s="30">
        <f t="shared" si="36"/>
        <v>467.58268229954064</v>
      </c>
      <c r="F349" s="30">
        <f t="shared" si="37"/>
        <v>2530.169943464254</v>
      </c>
      <c r="G349" s="30">
        <f t="shared" si="38"/>
        <v>90986.36651644387</v>
      </c>
      <c r="H349" s="30">
        <f t="shared" si="41"/>
        <v>571251.4751412047</v>
      </c>
    </row>
    <row r="350" spans="2:8" ht="12.75">
      <c r="B350" s="25">
        <f t="shared" si="39"/>
        <v>328</v>
      </c>
      <c r="C350" s="26">
        <f t="shared" si="35"/>
        <v>47938</v>
      </c>
      <c r="D350" s="27">
        <f t="shared" si="40"/>
        <v>90986.36651644387</v>
      </c>
      <c r="E350" s="27">
        <f t="shared" si="36"/>
        <v>454.9318325822194</v>
      </c>
      <c r="F350" s="27">
        <f t="shared" si="37"/>
        <v>2542.820793181575</v>
      </c>
      <c r="G350" s="27">
        <f t="shared" si="38"/>
        <v>88443.5457232623</v>
      </c>
      <c r="H350" s="27">
        <f t="shared" si="41"/>
        <v>571706.4069737869</v>
      </c>
    </row>
    <row r="351" spans="2:8" ht="12.75">
      <c r="B351" s="25">
        <f t="shared" si="39"/>
        <v>329</v>
      </c>
      <c r="C351" s="26">
        <f t="shared" si="35"/>
        <v>47968</v>
      </c>
      <c r="D351" s="27">
        <f t="shared" si="40"/>
        <v>88443.5457232623</v>
      </c>
      <c r="E351" s="27">
        <f t="shared" si="36"/>
        <v>442.2177286163115</v>
      </c>
      <c r="F351" s="27">
        <f t="shared" si="37"/>
        <v>2555.534897147483</v>
      </c>
      <c r="G351" s="27">
        <f t="shared" si="38"/>
        <v>85888.01082611481</v>
      </c>
      <c r="H351" s="27">
        <f t="shared" si="41"/>
        <v>572148.6247024032</v>
      </c>
    </row>
    <row r="352" spans="2:8" ht="12.75">
      <c r="B352" s="28">
        <f t="shared" si="39"/>
        <v>330</v>
      </c>
      <c r="C352" s="29">
        <f t="shared" si="35"/>
        <v>47999</v>
      </c>
      <c r="D352" s="30">
        <f t="shared" si="40"/>
        <v>85888.01082611481</v>
      </c>
      <c r="E352" s="30">
        <f t="shared" si="36"/>
        <v>429.4400541305741</v>
      </c>
      <c r="F352" s="30">
        <f t="shared" si="37"/>
        <v>2568.3125716332206</v>
      </c>
      <c r="G352" s="30">
        <f t="shared" si="38"/>
        <v>83319.6982544816</v>
      </c>
      <c r="H352" s="30">
        <f t="shared" si="41"/>
        <v>572578.0647565338</v>
      </c>
    </row>
    <row r="353" spans="2:8" ht="12.75">
      <c r="B353" s="25">
        <f t="shared" si="39"/>
        <v>331</v>
      </c>
      <c r="C353" s="26">
        <f t="shared" si="35"/>
        <v>48029</v>
      </c>
      <c r="D353" s="27">
        <f t="shared" si="40"/>
        <v>83319.6982544816</v>
      </c>
      <c r="E353" s="27">
        <f t="shared" si="36"/>
        <v>416.598491272408</v>
      </c>
      <c r="F353" s="27">
        <f t="shared" si="37"/>
        <v>2581.1541344913867</v>
      </c>
      <c r="G353" s="27">
        <f t="shared" si="38"/>
        <v>80738.54411999021</v>
      </c>
      <c r="H353" s="27">
        <f t="shared" si="41"/>
        <v>572994.6632478063</v>
      </c>
    </row>
    <row r="354" spans="2:8" ht="12.75">
      <c r="B354" s="25">
        <f t="shared" si="39"/>
        <v>332</v>
      </c>
      <c r="C354" s="26">
        <f t="shared" si="35"/>
        <v>48060</v>
      </c>
      <c r="D354" s="27">
        <f t="shared" si="40"/>
        <v>80738.54411999021</v>
      </c>
      <c r="E354" s="27">
        <f t="shared" si="36"/>
        <v>403.6927205999511</v>
      </c>
      <c r="F354" s="27">
        <f t="shared" si="37"/>
        <v>2594.0599051638437</v>
      </c>
      <c r="G354" s="27">
        <f t="shared" si="38"/>
        <v>78144.48421482637</v>
      </c>
      <c r="H354" s="27">
        <f t="shared" si="41"/>
        <v>573398.3559684062</v>
      </c>
    </row>
    <row r="355" spans="2:8" ht="12.75">
      <c r="B355" s="28">
        <f t="shared" si="39"/>
        <v>333</v>
      </c>
      <c r="C355" s="29">
        <f t="shared" si="35"/>
        <v>48091</v>
      </c>
      <c r="D355" s="30">
        <f t="shared" si="40"/>
        <v>78144.48421482637</v>
      </c>
      <c r="E355" s="30">
        <f t="shared" si="36"/>
        <v>390.7224210741319</v>
      </c>
      <c r="F355" s="30">
        <f t="shared" si="37"/>
        <v>2607.0302046896627</v>
      </c>
      <c r="G355" s="30">
        <f t="shared" si="38"/>
        <v>75537.4540101367</v>
      </c>
      <c r="H355" s="30">
        <f t="shared" si="41"/>
        <v>573789.0783894804</v>
      </c>
    </row>
    <row r="356" spans="2:8" ht="12.75">
      <c r="B356" s="25">
        <f t="shared" si="39"/>
        <v>334</v>
      </c>
      <c r="C356" s="26">
        <f t="shared" si="35"/>
        <v>48121</v>
      </c>
      <c r="D356" s="27">
        <f t="shared" si="40"/>
        <v>75537.4540101367</v>
      </c>
      <c r="E356" s="27">
        <f t="shared" si="36"/>
        <v>377.68727005068354</v>
      </c>
      <c r="F356" s="27">
        <f t="shared" si="37"/>
        <v>2620.065355713111</v>
      </c>
      <c r="G356" s="27">
        <f t="shared" si="38"/>
        <v>72917.38865442359</v>
      </c>
      <c r="H356" s="27">
        <f t="shared" si="41"/>
        <v>574166.765659531</v>
      </c>
    </row>
    <row r="357" spans="2:8" ht="12.75">
      <c r="B357" s="25">
        <f t="shared" si="39"/>
        <v>335</v>
      </c>
      <c r="C357" s="26">
        <f t="shared" si="35"/>
        <v>48152</v>
      </c>
      <c r="D357" s="27">
        <f t="shared" si="40"/>
        <v>72917.38865442359</v>
      </c>
      <c r="E357" s="27">
        <f t="shared" si="36"/>
        <v>364.58694327211794</v>
      </c>
      <c r="F357" s="27">
        <f t="shared" si="37"/>
        <v>2633.1656824916768</v>
      </c>
      <c r="G357" s="27">
        <f t="shared" si="38"/>
        <v>70284.22297193191</v>
      </c>
      <c r="H357" s="27">
        <f t="shared" si="41"/>
        <v>574531.3526028031</v>
      </c>
    </row>
    <row r="358" spans="2:8" ht="12.75">
      <c r="B358" s="28">
        <f t="shared" si="39"/>
        <v>336</v>
      </c>
      <c r="C358" s="29">
        <f t="shared" si="35"/>
        <v>48182</v>
      </c>
      <c r="D358" s="30">
        <f t="shared" si="40"/>
        <v>70284.22297193191</v>
      </c>
      <c r="E358" s="30">
        <f t="shared" si="36"/>
        <v>351.42111485965955</v>
      </c>
      <c r="F358" s="30">
        <f t="shared" si="37"/>
        <v>2646.331510904135</v>
      </c>
      <c r="G358" s="30">
        <f t="shared" si="38"/>
        <v>67637.89146102779</v>
      </c>
      <c r="H358" s="30">
        <f t="shared" si="41"/>
        <v>574882.7737176628</v>
      </c>
    </row>
    <row r="359" spans="2:8" ht="12.75">
      <c r="B359" s="25">
        <f t="shared" si="39"/>
        <v>337</v>
      </c>
      <c r="C359" s="26">
        <f t="shared" si="35"/>
        <v>48213</v>
      </c>
      <c r="D359" s="27">
        <f t="shared" si="40"/>
        <v>67637.89146102779</v>
      </c>
      <c r="E359" s="27">
        <f t="shared" si="36"/>
        <v>338.18945730513894</v>
      </c>
      <c r="F359" s="27">
        <f t="shared" si="37"/>
        <v>2659.5631684586556</v>
      </c>
      <c r="G359" s="27">
        <f t="shared" si="38"/>
        <v>64978.32829256913</v>
      </c>
      <c r="H359" s="27">
        <f t="shared" si="41"/>
        <v>575220.9631749679</v>
      </c>
    </row>
    <row r="360" spans="2:8" ht="12.75">
      <c r="B360" s="25">
        <f t="shared" si="39"/>
        <v>338</v>
      </c>
      <c r="C360" s="26">
        <f t="shared" si="35"/>
        <v>48244</v>
      </c>
      <c r="D360" s="27">
        <f t="shared" si="40"/>
        <v>64978.32829256913</v>
      </c>
      <c r="E360" s="27">
        <f t="shared" si="36"/>
        <v>324.89164146284566</v>
      </c>
      <c r="F360" s="27">
        <f t="shared" si="37"/>
        <v>2672.860984300949</v>
      </c>
      <c r="G360" s="27">
        <f t="shared" si="38"/>
        <v>62305.467308268184</v>
      </c>
      <c r="H360" s="27">
        <f t="shared" si="41"/>
        <v>575545.8548164307</v>
      </c>
    </row>
    <row r="361" spans="2:8" ht="12.75">
      <c r="B361" s="28">
        <f t="shared" si="39"/>
        <v>339</v>
      </c>
      <c r="C361" s="29">
        <f t="shared" si="35"/>
        <v>48273</v>
      </c>
      <c r="D361" s="30">
        <f t="shared" si="40"/>
        <v>62305.467308268184</v>
      </c>
      <c r="E361" s="30">
        <f t="shared" si="36"/>
        <v>311.5273365413409</v>
      </c>
      <c r="F361" s="30">
        <f t="shared" si="37"/>
        <v>2686.2252892224537</v>
      </c>
      <c r="G361" s="30">
        <f t="shared" si="38"/>
        <v>59619.24201904573</v>
      </c>
      <c r="H361" s="30">
        <f t="shared" si="41"/>
        <v>575857.382152972</v>
      </c>
    </row>
    <row r="362" spans="2:8" ht="12.75">
      <c r="B362" s="25">
        <f t="shared" si="39"/>
        <v>340</v>
      </c>
      <c r="C362" s="26">
        <f t="shared" si="35"/>
        <v>48304</v>
      </c>
      <c r="D362" s="27">
        <f t="shared" si="40"/>
        <v>59619.24201904573</v>
      </c>
      <c r="E362" s="27">
        <f t="shared" si="36"/>
        <v>298.0962100952286</v>
      </c>
      <c r="F362" s="27">
        <f t="shared" si="37"/>
        <v>2699.656415668566</v>
      </c>
      <c r="G362" s="27">
        <f t="shared" si="38"/>
        <v>56919.58560337716</v>
      </c>
      <c r="H362" s="27">
        <f t="shared" si="41"/>
        <v>576155.4783630673</v>
      </c>
    </row>
    <row r="363" spans="2:8" ht="12.75">
      <c r="B363" s="25">
        <f t="shared" si="39"/>
        <v>341</v>
      </c>
      <c r="C363" s="26">
        <f t="shared" si="35"/>
        <v>48334</v>
      </c>
      <c r="D363" s="27">
        <f t="shared" si="40"/>
        <v>56919.58560337716</v>
      </c>
      <c r="E363" s="27">
        <f t="shared" si="36"/>
        <v>284.5979280168858</v>
      </c>
      <c r="F363" s="27">
        <f t="shared" si="37"/>
        <v>2713.154697746909</v>
      </c>
      <c r="G363" s="27">
        <f t="shared" si="38"/>
        <v>54206.43090563025</v>
      </c>
      <c r="H363" s="27">
        <f t="shared" si="41"/>
        <v>576440.0762910842</v>
      </c>
    </row>
    <row r="364" spans="2:8" ht="12.75">
      <c r="B364" s="28">
        <f t="shared" si="39"/>
        <v>342</v>
      </c>
      <c r="C364" s="29">
        <f t="shared" si="35"/>
        <v>48365</v>
      </c>
      <c r="D364" s="30">
        <f t="shared" si="40"/>
        <v>54206.43090563025</v>
      </c>
      <c r="E364" s="30">
        <f t="shared" si="36"/>
        <v>271.03215452815124</v>
      </c>
      <c r="F364" s="30">
        <f t="shared" si="37"/>
        <v>2726.7204712356433</v>
      </c>
      <c r="G364" s="30">
        <f t="shared" si="38"/>
        <v>51479.71043439461</v>
      </c>
      <c r="H364" s="30">
        <f t="shared" si="41"/>
        <v>576711.1084456124</v>
      </c>
    </row>
    <row r="365" spans="2:8" ht="12.75">
      <c r="B365" s="25">
        <f t="shared" si="39"/>
        <v>343</v>
      </c>
      <c r="C365" s="26">
        <f t="shared" si="35"/>
        <v>48395</v>
      </c>
      <c r="D365" s="27">
        <f t="shared" si="40"/>
        <v>51479.71043439461</v>
      </c>
      <c r="E365" s="27">
        <f t="shared" si="36"/>
        <v>257.39855217197305</v>
      </c>
      <c r="F365" s="27">
        <f t="shared" si="37"/>
        <v>2740.3540735918214</v>
      </c>
      <c r="G365" s="27">
        <f t="shared" si="38"/>
        <v>48739.35636080279</v>
      </c>
      <c r="H365" s="27">
        <f t="shared" si="41"/>
        <v>576968.5069977844</v>
      </c>
    </row>
    <row r="366" spans="2:8" ht="12.75">
      <c r="B366" s="25">
        <f t="shared" si="39"/>
        <v>344</v>
      </c>
      <c r="C366" s="26">
        <f t="shared" si="35"/>
        <v>48426</v>
      </c>
      <c r="D366" s="27">
        <f t="shared" si="40"/>
        <v>48739.35636080279</v>
      </c>
      <c r="E366" s="27">
        <f t="shared" si="36"/>
        <v>243.69678180401397</v>
      </c>
      <c r="F366" s="27">
        <f t="shared" si="37"/>
        <v>2754.0558439597808</v>
      </c>
      <c r="G366" s="27">
        <f t="shared" si="38"/>
        <v>45985.30051684301</v>
      </c>
      <c r="H366" s="27">
        <f t="shared" si="41"/>
        <v>577212.2037795883</v>
      </c>
    </row>
    <row r="367" spans="2:8" ht="12.75">
      <c r="B367" s="28">
        <f t="shared" si="39"/>
        <v>345</v>
      </c>
      <c r="C367" s="29">
        <f t="shared" si="35"/>
        <v>48457</v>
      </c>
      <c r="D367" s="30">
        <f t="shared" si="40"/>
        <v>45985.30051684301</v>
      </c>
      <c r="E367" s="30">
        <f t="shared" si="36"/>
        <v>229.92650258421506</v>
      </c>
      <c r="F367" s="30">
        <f t="shared" si="37"/>
        <v>2767.8261231795796</v>
      </c>
      <c r="G367" s="30">
        <f t="shared" si="38"/>
        <v>43217.47439366343</v>
      </c>
      <c r="H367" s="30">
        <f t="shared" si="41"/>
        <v>577442.1302821726</v>
      </c>
    </row>
    <row r="368" spans="2:8" ht="12.75">
      <c r="B368" s="25">
        <f t="shared" si="39"/>
        <v>346</v>
      </c>
      <c r="C368" s="26">
        <f t="shared" si="35"/>
        <v>48487</v>
      </c>
      <c r="D368" s="27">
        <f t="shared" si="40"/>
        <v>43217.47439366343</v>
      </c>
      <c r="E368" s="27">
        <f t="shared" si="36"/>
        <v>216.08737196831717</v>
      </c>
      <c r="F368" s="27">
        <f t="shared" si="37"/>
        <v>2781.6652537954774</v>
      </c>
      <c r="G368" s="27">
        <f t="shared" si="38"/>
        <v>40435.80913986795</v>
      </c>
      <c r="H368" s="27">
        <f t="shared" si="41"/>
        <v>577658.2176541409</v>
      </c>
    </row>
    <row r="369" spans="2:8" ht="12.75">
      <c r="B369" s="25">
        <f t="shared" si="39"/>
        <v>347</v>
      </c>
      <c r="C369" s="26">
        <f t="shared" si="35"/>
        <v>48518</v>
      </c>
      <c r="D369" s="27">
        <f t="shared" si="40"/>
        <v>40435.80913986795</v>
      </c>
      <c r="E369" s="27">
        <f t="shared" si="36"/>
        <v>202.17904569933978</v>
      </c>
      <c r="F369" s="27">
        <f t="shared" si="37"/>
        <v>2795.5735800644547</v>
      </c>
      <c r="G369" s="27">
        <f t="shared" si="38"/>
        <v>37640.2355598035</v>
      </c>
      <c r="H369" s="27">
        <f t="shared" si="41"/>
        <v>577860.3966998402</v>
      </c>
    </row>
    <row r="370" spans="2:8" ht="12.75">
      <c r="B370" s="28">
        <f t="shared" si="39"/>
        <v>348</v>
      </c>
      <c r="C370" s="29">
        <f t="shared" si="35"/>
        <v>48548</v>
      </c>
      <c r="D370" s="30">
        <f t="shared" si="40"/>
        <v>37640.2355598035</v>
      </c>
      <c r="E370" s="30">
        <f t="shared" si="36"/>
        <v>188.2011777990175</v>
      </c>
      <c r="F370" s="30">
        <f t="shared" si="37"/>
        <v>2809.5514479647773</v>
      </c>
      <c r="G370" s="30">
        <f t="shared" si="38"/>
        <v>34830.684111838724</v>
      </c>
      <c r="H370" s="30">
        <f t="shared" si="41"/>
        <v>578048.5978776392</v>
      </c>
    </row>
    <row r="371" spans="2:8" ht="12.75">
      <c r="B371" s="25">
        <f t="shared" si="39"/>
        <v>349</v>
      </c>
      <c r="C371" s="26">
        <f t="shared" si="35"/>
        <v>48579</v>
      </c>
      <c r="D371" s="27">
        <f t="shared" si="40"/>
        <v>34830.684111838724</v>
      </c>
      <c r="E371" s="27">
        <f t="shared" si="36"/>
        <v>174.15342055919362</v>
      </c>
      <c r="F371" s="27">
        <f t="shared" si="37"/>
        <v>2823.599205204601</v>
      </c>
      <c r="G371" s="27">
        <f t="shared" si="38"/>
        <v>32007.08490663412</v>
      </c>
      <c r="H371" s="27">
        <f t="shared" si="41"/>
        <v>578222.7512981985</v>
      </c>
    </row>
    <row r="372" spans="2:8" ht="12.75">
      <c r="B372" s="25">
        <f t="shared" si="39"/>
        <v>350</v>
      </c>
      <c r="C372" s="26">
        <f t="shared" si="35"/>
        <v>48610</v>
      </c>
      <c r="D372" s="27">
        <f t="shared" si="40"/>
        <v>32007.08490663412</v>
      </c>
      <c r="E372" s="27">
        <f t="shared" si="36"/>
        <v>160.0354245331706</v>
      </c>
      <c r="F372" s="27">
        <f t="shared" si="37"/>
        <v>2837.717201230624</v>
      </c>
      <c r="G372" s="27">
        <f t="shared" si="38"/>
        <v>29169.367705403496</v>
      </c>
      <c r="H372" s="27">
        <f t="shared" si="41"/>
        <v>578382.7867227317</v>
      </c>
    </row>
    <row r="373" spans="2:8" ht="12.75">
      <c r="B373" s="28">
        <f t="shared" si="39"/>
        <v>351</v>
      </c>
      <c r="C373" s="29">
        <f t="shared" si="35"/>
        <v>48638</v>
      </c>
      <c r="D373" s="30">
        <f t="shared" si="40"/>
        <v>29169.367705403496</v>
      </c>
      <c r="E373" s="30">
        <f t="shared" si="36"/>
        <v>145.8468385270175</v>
      </c>
      <c r="F373" s="30">
        <f t="shared" si="37"/>
        <v>2851.905787236777</v>
      </c>
      <c r="G373" s="30">
        <f t="shared" si="38"/>
        <v>26317.46191816672</v>
      </c>
      <c r="H373" s="30">
        <f t="shared" si="41"/>
        <v>578528.6335612587</v>
      </c>
    </row>
    <row r="374" spans="2:8" ht="12.75">
      <c r="B374" s="25">
        <f t="shared" si="39"/>
        <v>352</v>
      </c>
      <c r="C374" s="26">
        <f t="shared" si="35"/>
        <v>48669</v>
      </c>
      <c r="D374" s="27">
        <f t="shared" si="40"/>
        <v>26317.46191816672</v>
      </c>
      <c r="E374" s="27">
        <f t="shared" si="36"/>
        <v>131.5873095908336</v>
      </c>
      <c r="F374" s="27">
        <f t="shared" si="37"/>
        <v>2866.165316172961</v>
      </c>
      <c r="G374" s="27">
        <f t="shared" si="38"/>
        <v>23451.29660199376</v>
      </c>
      <c r="H374" s="27">
        <f t="shared" si="41"/>
        <v>578660.2208708496</v>
      </c>
    </row>
    <row r="375" spans="2:8" ht="12.75">
      <c r="B375" s="25">
        <f t="shared" si="39"/>
        <v>353</v>
      </c>
      <c r="C375" s="26">
        <f t="shared" si="35"/>
        <v>48699</v>
      </c>
      <c r="D375" s="27">
        <f t="shared" si="40"/>
        <v>23451.29660199376</v>
      </c>
      <c r="E375" s="27">
        <f t="shared" si="36"/>
        <v>117.2564830099688</v>
      </c>
      <c r="F375" s="27">
        <f t="shared" si="37"/>
        <v>2880.496142753826</v>
      </c>
      <c r="G375" s="27">
        <f t="shared" si="38"/>
        <v>20570.800459239934</v>
      </c>
      <c r="H375" s="27">
        <f t="shared" si="41"/>
        <v>578777.4773538596</v>
      </c>
    </row>
    <row r="376" spans="2:8" ht="12.75">
      <c r="B376" s="28">
        <f t="shared" si="39"/>
        <v>354</v>
      </c>
      <c r="C376" s="29">
        <f t="shared" si="35"/>
        <v>48730</v>
      </c>
      <c r="D376" s="30">
        <f t="shared" si="40"/>
        <v>20570.800459239934</v>
      </c>
      <c r="E376" s="30">
        <f t="shared" si="36"/>
        <v>102.85400229619967</v>
      </c>
      <c r="F376" s="30">
        <f t="shared" si="37"/>
        <v>2894.898623467595</v>
      </c>
      <c r="G376" s="30">
        <f t="shared" si="38"/>
        <v>17675.90183577234</v>
      </c>
      <c r="H376" s="30">
        <f t="shared" si="41"/>
        <v>578880.3313561558</v>
      </c>
    </row>
    <row r="377" spans="2:8" ht="12.75">
      <c r="B377" s="25">
        <f t="shared" si="39"/>
        <v>355</v>
      </c>
      <c r="C377" s="26">
        <f t="shared" si="35"/>
        <v>48760</v>
      </c>
      <c r="D377" s="27">
        <f t="shared" si="40"/>
        <v>17675.90183577234</v>
      </c>
      <c r="E377" s="27">
        <f t="shared" si="36"/>
        <v>88.3795091788617</v>
      </c>
      <c r="F377" s="27">
        <f t="shared" si="37"/>
        <v>2909.373116584933</v>
      </c>
      <c r="G377" s="27">
        <f t="shared" si="38"/>
        <v>14766.528719187407</v>
      </c>
      <c r="H377" s="27">
        <f t="shared" si="41"/>
        <v>578968.7108653346</v>
      </c>
    </row>
    <row r="378" spans="2:8" ht="12.75">
      <c r="B378" s="25">
        <f t="shared" si="39"/>
        <v>356</v>
      </c>
      <c r="C378" s="26">
        <f t="shared" si="35"/>
        <v>48791</v>
      </c>
      <c r="D378" s="27">
        <f t="shared" si="40"/>
        <v>14766.528719187407</v>
      </c>
      <c r="E378" s="27">
        <f t="shared" si="36"/>
        <v>73.83264359593703</v>
      </c>
      <c r="F378" s="27">
        <f t="shared" si="37"/>
        <v>2923.9199821678576</v>
      </c>
      <c r="G378" s="27">
        <f t="shared" si="38"/>
        <v>11842.60873701955</v>
      </c>
      <c r="H378" s="27">
        <f t="shared" si="41"/>
        <v>579042.5435089306</v>
      </c>
    </row>
    <row r="379" spans="2:8" ht="12.75">
      <c r="B379" s="28">
        <f t="shared" si="39"/>
        <v>357</v>
      </c>
      <c r="C379" s="29">
        <f t="shared" si="35"/>
        <v>48822</v>
      </c>
      <c r="D379" s="30">
        <f t="shared" si="40"/>
        <v>11842.60873701955</v>
      </c>
      <c r="E379" s="30">
        <f t="shared" si="36"/>
        <v>59.213043685097745</v>
      </c>
      <c r="F379" s="30">
        <f t="shared" si="37"/>
        <v>2938.539582078697</v>
      </c>
      <c r="G379" s="30">
        <f t="shared" si="38"/>
        <v>8904.069154940851</v>
      </c>
      <c r="H379" s="30">
        <f t="shared" si="41"/>
        <v>579101.7565526157</v>
      </c>
    </row>
    <row r="380" spans="2:8" ht="12.75">
      <c r="B380" s="25">
        <f t="shared" si="39"/>
        <v>358</v>
      </c>
      <c r="C380" s="26">
        <f t="shared" si="35"/>
        <v>48852</v>
      </c>
      <c r="D380" s="27">
        <f t="shared" si="40"/>
        <v>8904.069154940851</v>
      </c>
      <c r="E380" s="27">
        <f t="shared" si="36"/>
        <v>44.52034577470425</v>
      </c>
      <c r="F380" s="27">
        <f t="shared" si="37"/>
        <v>2953.2322799890903</v>
      </c>
      <c r="G380" s="27">
        <f t="shared" si="38"/>
        <v>5950.836874951761</v>
      </c>
      <c r="H380" s="27">
        <f t="shared" si="41"/>
        <v>579146.2768983904</v>
      </c>
    </row>
    <row r="381" spans="2:8" ht="12.75">
      <c r="B381" s="25">
        <f t="shared" si="39"/>
        <v>359</v>
      </c>
      <c r="C381" s="26">
        <f t="shared" si="35"/>
        <v>48883</v>
      </c>
      <c r="D381" s="27">
        <f t="shared" si="40"/>
        <v>5950.836874951761</v>
      </c>
      <c r="E381" s="27">
        <f t="shared" si="36"/>
        <v>29.754184374758808</v>
      </c>
      <c r="F381" s="27">
        <f t="shared" si="37"/>
        <v>2967.9984413890356</v>
      </c>
      <c r="G381" s="27">
        <f t="shared" si="38"/>
        <v>2982.8384335627256</v>
      </c>
      <c r="H381" s="27">
        <f t="shared" si="41"/>
        <v>579176.0310827651</v>
      </c>
    </row>
    <row r="382" spans="2:8" ht="12.75">
      <c r="B382" s="28">
        <f t="shared" si="39"/>
        <v>360</v>
      </c>
      <c r="C382" s="29">
        <f t="shared" si="35"/>
        <v>48913</v>
      </c>
      <c r="D382" s="30">
        <f t="shared" si="40"/>
        <v>2982.8384335627256</v>
      </c>
      <c r="E382" s="30">
        <f t="shared" si="36"/>
        <v>14.914192167813628</v>
      </c>
      <c r="F382" s="30">
        <f t="shared" si="37"/>
        <v>2982.8384335627256</v>
      </c>
      <c r="G382" s="30">
        <f t="shared" si="38"/>
        <v>0</v>
      </c>
      <c r="H382" s="30">
        <f t="shared" si="41"/>
        <v>579190.9452749329</v>
      </c>
    </row>
    <row r="385" ht="12.75">
      <c r="B385" s="2" t="s">
        <v>20</v>
      </c>
    </row>
    <row r="386" ht="12.75">
      <c r="B386" s="3" t="s">
        <v>21</v>
      </c>
    </row>
    <row r="387" ht="12.75">
      <c r="B387" s="3" t="s">
        <v>22</v>
      </c>
    </row>
  </sheetData>
  <sheetProtection password="CF42" sheet="1" objects="1" scenarios="1"/>
  <printOptions/>
  <pageMargins left="0.89" right="0.75" top="0.7" bottom="0.91" header="0.5" footer="0.62"/>
  <pageSetup horizontalDpi="600" verticalDpi="600" orientation="portrait" r:id="rId2"/>
  <headerFooter alignWithMargins="0">
    <oddFooter>&amp;L&amp;"Arial,Italic"&amp;8&amp;D&amp;C&amp;"Arial,Regular"&amp;8Page &amp;P of &amp;N&amp;R&amp;"Arial,Regular"&amp;6&amp;F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Amortization Schedule</dc:title>
  <dc:subject>Loan amortization</dc:subject>
  <dc:creator/>
  <cp:keywords>Amortization Schedule, Amortization</cp:keywords>
  <dc:description>Revised HIRMemphis 02.21.2007, 10.08.2007</dc:description>
  <cp:lastModifiedBy>Joel Harvey</cp:lastModifiedBy>
  <cp:lastPrinted>2007-09-26T08:30:36Z</cp:lastPrinted>
  <dcterms:created xsi:type="dcterms:W3CDTF">2006-10-24T09:46:01Z</dcterms:created>
  <dcterms:modified xsi:type="dcterms:W3CDTF">2007-10-09T07:23:39Z</dcterms:modified>
  <cp:category/>
  <cp:version/>
  <cp:contentType/>
  <cp:contentStatus/>
</cp:coreProperties>
</file>